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51" activeTab="0"/>
  </bookViews>
  <sheets>
    <sheet name="Summary" sheetId="1" r:id="rId1"/>
    <sheet name="ItemData1" sheetId="2" r:id="rId2"/>
    <sheet name="ItemData2" sheetId="3" r:id="rId3"/>
    <sheet name="ItemData3" sheetId="4" r:id="rId4"/>
    <sheet name="PatternData" sheetId="5" r:id="rId5"/>
    <sheet name="ProcessData" sheetId="6" r:id="rId6"/>
    <sheet name="TransformData" sheetId="7" r:id="rId7"/>
    <sheet name="CombinationData" sheetId="8" r:id="rId8"/>
    <sheet name="SkillsData" sheetId="9" r:id="rId9"/>
  </sheets>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This page is just a description of the items used in the process. Is NOT mandatory and just additional documentation. It gives the summary for the  crafting spreadsheet. </t>
        </r>
      </text>
    </comment>
    <comment ref="A2" authorId="0">
      <text>
        <r>
          <rPr>
            <sz val="10"/>
            <color indexed="8"/>
            <rFont val="Arial"/>
            <family val="2"/>
          </rPr>
          <t xml:space="preserve"> Comments added by NaNos</t>
        </r>
      </text>
    </comment>
    <comment ref="A3" authorId="0">
      <text>
        <r>
          <rPr>
            <sz val="10"/>
            <rFont val="Arial"/>
            <family val="2"/>
          </rPr>
          <t>The end product of a chain of transformations and/or combinations.</t>
        </r>
      </text>
    </comment>
    <comment ref="B3" authorId="0">
      <text>
        <r>
          <rPr>
            <sz val="10"/>
            <rFont val="Arial"/>
            <family val="2"/>
          </rPr>
          <t>Items of low monetary value that are both product and educt of some transformation or combination.</t>
        </r>
      </text>
    </comment>
    <comment ref="C3" authorId="0">
      <text>
        <r>
          <rPr>
            <sz val="10"/>
            <rFont val="Arial"/>
            <family val="2"/>
          </rPr>
          <t>Whatever else should be mentioned in the summary page</t>
        </r>
      </text>
    </comment>
    <comment ref="D3" authorId="0">
      <text>
        <r>
          <rPr>
            <sz val="10"/>
            <rFont val="Arial"/>
            <family val="2"/>
          </rPr>
          <t>A pattern is typically associated to a design item... in order to perform anything related to the pattern, the design item must be in mind.</t>
        </r>
      </text>
    </comment>
    <comment ref="E3" authorId="0">
      <text>
        <r>
          <rPr>
            <sz val="10"/>
            <rFont val="Arial"/>
            <family val="2"/>
          </rPr>
          <t>Aka crafting books</t>
        </r>
      </text>
    </comment>
    <comment ref="D4" authorId="0">
      <text>
        <r>
          <rPr>
            <sz val="10"/>
            <rFont val="Arial"/>
            <family val="2"/>
          </rPr>
          <t>Patterns may be member of a pattern group. An action that is related to a group rather than a pattern will work with any member of the group.</t>
        </r>
      </text>
    </comment>
  </commentList>
</comments>
</file>

<file path=xl/comments2.xml><?xml version="1.0" encoding="utf-8"?>
<comments xmlns="http://schemas.openxmlformats.org/spreadsheetml/2006/main">
  <authors>
    <author/>
  </authors>
  <commentList>
    <comment ref="A1" authorId="0">
      <text>
        <r>
          <rPr>
            <sz val="10"/>
            <rFont val="Arial"/>
            <family val="2"/>
          </rPr>
          <t>This is the first sheet to contain REAL data needed for the game. It does contain SQL directives, which are the actual purpose of the crafting spreadsheet: To generate strings which can be loaded into the data base.
Mind items, also known as design items or crafting books are listed in the first table, and are the items players equip in their "mind" slot when crafting.</t>
        </r>
      </text>
    </comment>
    <comment ref="H7" authorId="0">
      <text>
        <r>
          <rPr>
            <sz val="10"/>
            <rFont val="Arial"/>
            <family val="2"/>
          </rPr>
          <t>refer to item_categories table in db
14 food recipes
15 crafting techniques</t>
        </r>
      </text>
    </comment>
    <comment ref="I7" authorId="0">
      <text>
        <r>
          <rPr>
            <sz val="10"/>
            <color indexed="8"/>
            <rFont val="Arial"/>
            <family val="2"/>
          </rPr>
          <t xml:space="preserve">Available:
 ARMOR     
 ARROW     
 AXE       
 BOOK      
 BOW       
 CONTAINER 
 DAGGER    
 FOOD      
 GENERIC   
 GLYPH     
 HAMMER    
 LEATHER   
 POTION    
 RAWMAT    
 RECIPE    
 SHIELD    
 SWORD     
 TOOL      
</t>
        </r>
      </text>
    </comment>
  </commentList>
</comments>
</file>

<file path=xl/comments3.xml><?xml version="1.0" encoding="utf-8"?>
<comments xmlns="http://schemas.openxmlformats.org/spreadsheetml/2006/main">
  <authors>
    <author/>
  </authors>
  <commentList>
    <comment ref="A1" authorId="0">
      <text>
        <r>
          <rPr>
            <sz val="10"/>
            <rFont val="Arial"/>
            <family val="2"/>
          </rPr>
          <t>These items include crafting containers and tools that need to be held in a hand slot to perform certain actions.</t>
        </r>
      </text>
    </comment>
    <comment ref="C7" authorId="0">
      <text>
        <r>
          <rPr>
            <sz val="10"/>
            <rFont val="Arial"/>
            <family val="2"/>
          </rPr>
          <t>As shown in game</t>
        </r>
      </text>
    </comment>
    <comment ref="H7" authorId="0">
      <text>
        <r>
          <rPr>
            <sz val="10"/>
            <color indexed="8"/>
            <rFont val="Arial"/>
            <family val="2"/>
          </rPr>
          <t xml:space="preserve">           1  Weapons              
           2  Armor                
           3  Items                
           4  Gems                 
           5  Glyphs               
           6  Tools - Mining       
           7  Potions              
           8  Tools - Kitchen      
           9  Tools - Smith        
          10  Tools - Artist       
          11  Tools - Farming      
          12  Food                 
          13  Books                
          14  Food Recipes         
          15  Crafting Techniques  
          16  Raw Materials        
          17  Shield Parts         
          18  Weapon Parts         
          19  Armor Parts          
          20  Jewelry              
          21  Coins                
          22  Animal Parts         
          23  Hides                
          24  Quest Items          
          25  Furnishings          
          26  Plants               
          27  Plant Parts          
          28  Shields              
          29  Food Ingredients     
          30  Armor - Helms        
          31  Helm Parts           
          32  Weapons - Axe        
          33  Weapons - Sabre      
          34  Weapons - Shortsword 
          35  Weapons - Longsword  
          36  Weapons - Broadsword 
          37  Weapons - Falchion   
          38  Weapons - Claymore   
          39  Weapons - Knife      
          40  Weapons - Dagger     
          41  Potion Ingredients   
          42  Herbal Ingredients   
          43  Herbal Preparations  
          44  Weapons - Galkard    
          45  Weapons - Hammer     
          46  Weapons - Pole       
          47  Weapons - Wand       
          48  Weapons - Club       
          49  Weapons - Ranged     
          50  Containers           
          51  Structures           
          52  Structural Parts     
          53  Armor - Light        
          54  Armor - Medium       
          55  Armor - Heavy        
          56  Tools - Fishing      
          57  Tool Parts           
</t>
        </r>
      </text>
    </comment>
    <comment ref="I7" authorId="0">
      <text>
        <r>
          <rPr>
            <sz val="10"/>
            <color indexed="8"/>
            <rFont val="Arial"/>
            <family val="2"/>
          </rPr>
          <t xml:space="preserve">Available:
 ARMOR     
 ARROW     
 AXE       
 BOOK      
 BOW       
 CONTAINER 
 DAGGER    
 FOOD      
 GENERIC   
 GLYPH     
 HAMMER    
 LEATHER   
 POTION    
 RAWMAT    
 RECIPE    
 SHIELD    
 SWORD     
 TOOL      
</t>
        </r>
      </text>
    </comment>
  </commentList>
</comments>
</file>

<file path=xl/comments4.xml><?xml version="1.0" encoding="utf-8"?>
<comments xmlns="http://schemas.openxmlformats.org/spreadsheetml/2006/main">
  <authors>
    <author/>
  </authors>
  <commentList>
    <comment ref="A1" authorId="0">
      <text>
        <r>
          <rPr>
            <sz val="10"/>
            <rFont val="Arial"/>
            <family val="2"/>
          </rPr>
          <t>This are all other items involved in the crafting process, which are not TOOLS or MIND items.
Special care must be taken to choose reasonable values for the prices, weights and sizes of all items subject to crafting transformations.</t>
        </r>
      </text>
    </comment>
    <comment ref="C7" authorId="0">
      <text>
        <r>
          <rPr>
            <sz val="10"/>
            <rFont val="Arial"/>
            <family val="2"/>
          </rPr>
          <t>As shown in game</t>
        </r>
      </text>
    </comment>
    <comment ref="D7" authorId="0">
      <text>
        <r>
          <rPr>
            <sz val="10"/>
            <rFont val="Arial"/>
            <family val="2"/>
          </rPr>
          <t>Weights and sizes must be assigned very carefully for two reasons:
1) A loss or gain during a transformation should be well justified.
2)  limitations with respect to sizes of crafting containers and a players inventory  have some impact on how fast things can be produced in large numbers.</t>
        </r>
      </text>
    </comment>
    <comment ref="H7" authorId="0">
      <text>
        <r>
          <rPr>
            <sz val="10"/>
            <color indexed="8"/>
            <rFont val="Arial"/>
            <family val="2"/>
          </rPr>
          <t xml:space="preserve">           1  Weapons              
           2  Armor                
           3  Items                
           4  Gems                 
           5  Glyphs               
           6  Tools - Mining       
           7  Potions              
           8  Tools - Kitchen      
           9  Tools - Smith        
          10  Tools - Artist       
          11  Tools - Farming      
          12  Food                 
          13  Books                
          14  Food Recipes         
          15  Crafting Techniques  
          16  Raw Materials        
          17  Shield Parts         
          18  Weapon Parts         
          19  Armor Parts          
          20  Jewelry              
          21  Coins                
          22  Animal Parts         
          23  Hides                
          24  Quest Items          
          25  Furnishings          
          26  Plants               
          27  Plant Parts          
          28  Shields              
          29  Food Ingredients     
          30  Armor - Helms        
          31  Helm Parts           
          32  Weapons - Axe        
          33  Weapons - Sabre      
          34  Weapons - Shortsword 
          35  Weapons - Longsword  
          36  Weapons - Broadsword 
          37  Weapons - Falchion   
          38  Weapons - Claymore   
          39  Weapons - Knife      
          40  Weapons - Dagger     
          41  Potion Ingredients   
          42  Herbal Ingredients   
          43  Herbal Preparations  
          44  Weapons - Galkard    
          45  Weapons - Hammer     
          46  Weapons - Pole       
          47  Weapons - Wand       
          48  Weapons - Club       
          49  Weapons - Ranged     
          50  Containers           
          51  Structures           
          52  Structural Parts     
          53  Armor - Light        
          54  Armor - Medium       
          55  Armor - Heavy        
          56  Tools - Fishing      
          57  Tool Parts           </t>
        </r>
      </text>
    </comment>
    <comment ref="I7" authorId="0">
      <text>
        <r>
          <rPr>
            <sz val="10"/>
            <color indexed="8"/>
            <rFont val="Arial"/>
            <family val="2"/>
          </rPr>
          <t xml:space="preserve">Available:
 ARMOR     
 ARROW     
 AXE       
 BOOK      
 BOW       
 CONTAINER 
 DAGGER    
 FOOD      
 GENERIC   
 GLYPH     
 HAMMER    
 LEATHER   
 POTION    
 RAWMAT    
 RECIPE    
 SHIELD    
 SWORD     
 TOOL      
</t>
        </r>
      </text>
    </comment>
    <comment ref="J7" authorId="0">
      <text>
        <r>
          <rPr>
            <sz val="10"/>
            <rFont val="Arial"/>
            <family val="2"/>
          </rPr>
          <t>The base quality
Is typically always 50, but other values could be used to alter the outcome of the applyskill rules</t>
        </r>
      </text>
    </comment>
    <comment ref="K7" authorId="0">
      <text>
        <r>
          <rPr>
            <sz val="10"/>
            <rFont val="Arial"/>
            <family val="2"/>
          </rPr>
          <t>This is the price for selling an item of base quality to an NPC. Quality affects prices exponentially. This makes it difficult to assign well balanced prices , as we want to avoid the situation where trainee crafters pay more for the ingredients than what the gain for the product, or where skilled players can exploit an easy source of tria.</t>
        </r>
      </text>
    </comment>
    <comment ref="A10" authorId="0">
      <text>
        <r>
          <rPr>
            <sz val="10"/>
            <rFont val="Arial"/>
            <family val="2"/>
          </rPr>
          <t xml:space="preserve">If the resulting quality of a process is very low, a garbage item is produced instead of the result item.
</t>
        </r>
      </text>
    </comment>
    <comment ref="A16" authorId="0">
      <text>
        <r>
          <rPr>
            <sz val="10"/>
            <rFont val="Arial"/>
            <family val="2"/>
          </rPr>
          <t>The grouping into ingredients, intermediate items and result items is just for a better overview</t>
        </r>
      </text>
    </comment>
  </commentList>
</comments>
</file>

<file path=xl/comments5.xml><?xml version="1.0" encoding="utf-8"?>
<comments xmlns="http://schemas.openxmlformats.org/spreadsheetml/2006/main">
  <authors>
    <author/>
  </authors>
  <commentList>
    <comment ref="A1" authorId="0">
      <text>
        <r>
          <rPr>
            <sz val="10"/>
            <rFont val="Arial"/>
            <family val="2"/>
          </rPr>
          <t>Patterns are the coarsest building blocks of crafting. They represent the variety of actions accessible with a crafting book. Groups of patterns are used when a given action can be done with one or another design item (crafting book)</t>
        </r>
      </text>
    </comment>
    <comment ref="B6" authorId="0">
      <text>
        <r>
          <rPr>
            <sz val="10"/>
            <rFont val="Arial"/>
            <family val="2"/>
          </rPr>
          <t>The name of a pattern or pattern group</t>
        </r>
      </text>
    </comment>
    <comment ref="C6" authorId="0">
      <text>
        <r>
          <rPr>
            <sz val="10"/>
            <rFont val="Arial"/>
            <family val="2"/>
          </rPr>
          <t>Which group does the pattern belong to?</t>
        </r>
      </text>
    </comment>
    <comment ref="D6" authorId="0">
      <text>
        <r>
          <rPr>
            <sz val="10"/>
            <rFont val="Arial"/>
            <family val="2"/>
          </rPr>
          <t xml:space="preserve">If the line describes a pattern group, this ID must be zero, as groups </t>
        </r>
        <r>
          <rPr>
            <sz val="10"/>
            <color indexed="8"/>
            <rFont val="Arial"/>
            <family val="2"/>
          </rPr>
          <t xml:space="preserve">cannot be member of another group. </t>
        </r>
      </text>
    </comment>
    <comment ref="G6" authorId="0">
      <text>
        <r>
          <rPr>
            <sz val="10"/>
            <rFont val="Arial"/>
            <family val="2"/>
          </rPr>
          <t>This factor determines the amplitude of the random variable which will alter the resulting quality by some percentage.</t>
        </r>
      </text>
    </comment>
  </commentList>
</comments>
</file>

<file path=xl/comments6.xml><?xml version="1.0" encoding="utf-8"?>
<comments xmlns="http://schemas.openxmlformats.org/spreadsheetml/2006/main">
  <authors>
    <author/>
  </authors>
  <commentList>
    <comment ref="A1" authorId="0">
      <text>
        <r>
          <rPr>
            <sz val="10"/>
            <rFont val="Arial"/>
            <family val="2"/>
          </rPr>
          <t>Crafting is organized in combinations, processes and transformations.
To turn a particular item into another one,  a transformation is needed. Each of the many transformations is associated with one of relatively few processes, that define which tools, containers and skill ranges are needed.</t>
        </r>
      </text>
    </comment>
    <comment ref="C5" authorId="0">
      <text>
        <r>
          <rPr>
            <sz val="10"/>
            <rFont val="Arial"/>
            <family val="2"/>
          </rPr>
          <t>Sub process numbers are  only needed when a transformation can be done using one of several processes, e.g. with one or another tool</t>
        </r>
      </text>
    </comment>
    <comment ref="H5" authorId="0">
      <text>
        <r>
          <rPr>
            <sz val="10"/>
            <rFont val="Arial"/>
            <family val="2"/>
          </rPr>
          <t>The tool  needs to be equipped in a hand slot when performing the transformation</t>
        </r>
      </text>
    </comment>
    <comment ref="K5" authorId="0">
      <text>
        <r>
          <rPr>
            <sz val="10"/>
            <rFont val="Arial"/>
            <family val="2"/>
          </rPr>
          <t xml:space="preserve">Old comment here:
The transformation garbage item gets created when the player fails the randomized skill check.  By using a raw material as the garbage item it essentially forces the player to start the process over.  Later more critical stages we have them create real un-usable items. </t>
        </r>
      </text>
    </comment>
    <comment ref="P5" authorId="0">
      <text>
        <r>
          <rPr>
            <sz val="10"/>
            <rFont val="Arial"/>
            <family val="2"/>
          </rPr>
          <t>Minimum skill rank needed to use this process.  With skill ranks near the minimum, the expected quality is rather low.</t>
        </r>
      </text>
    </comment>
    <comment ref="Q5" authorId="0">
      <text>
        <r>
          <rPr>
            <sz val="10"/>
            <rFont val="Arial"/>
            <family val="2"/>
          </rPr>
          <t>Skill ranks beyond this range will gain no more practice from doing this process. Also, the resulting quality will not get any better when reaching higher ranks than this one.</t>
        </r>
      </text>
    </comment>
    <comment ref="R5" authorId="0">
      <text>
        <r>
          <rPr>
            <sz val="10"/>
            <rFont val="Arial"/>
            <family val="2"/>
          </rPr>
          <t>Here we could award more practice, but the typical value is always one.</t>
        </r>
      </text>
    </comment>
    <comment ref="S5" authorId="0">
      <text>
        <r>
          <rPr>
            <sz val="10"/>
            <rFont val="Arial"/>
            <family val="2"/>
          </rPr>
          <t>The larger this number, the more quality is lost when the skill rank is relatively low compared to the given range (min-max). A factor of zero means that the resulting quality is always optimal, regardless to the skill rank.</t>
        </r>
      </text>
    </comment>
    <comment ref="T5" authorId="0">
      <text>
        <r>
          <rPr>
            <sz val="10"/>
            <rFont val="Arial"/>
            <family val="2"/>
          </rPr>
          <t xml:space="preserve">In this example we don't have a secondary skill, but most crafts will use two skills. </t>
        </r>
      </text>
    </comment>
  </commentList>
</comments>
</file>

<file path=xl/comments7.xml><?xml version="1.0" encoding="utf-8"?>
<comments xmlns="http://schemas.openxmlformats.org/spreadsheetml/2006/main">
  <authors>
    <author/>
  </authors>
  <commentList>
    <comment ref="B1" authorId="0">
      <text>
        <r>
          <rPr>
            <sz val="10"/>
            <rFont val="Arial"/>
            <family val="2"/>
          </rPr>
          <t>Transformations define which items can be turned into which other items. This will  require certain processes and patterns, too.</t>
        </r>
      </text>
    </comment>
    <comment ref="C5" authorId="0">
      <text>
        <r>
          <rPr>
            <sz val="10"/>
            <rFont val="Arial"/>
            <family val="2"/>
          </rPr>
          <t>The pattern (group) defines which mind item is needed. It also sets the randomness of quality.</t>
        </r>
      </text>
    </comment>
    <comment ref="D5" authorId="0">
      <text>
        <r>
          <rPr>
            <sz val="10"/>
            <rFont val="Arial"/>
            <family val="2"/>
          </rPr>
          <t>The process gives most requirements like tools and skills, as well as their impact on quality.</t>
        </r>
      </text>
    </comment>
    <comment ref="M5" authorId="0">
      <text>
        <r>
          <rPr>
            <sz val="10"/>
            <rFont val="Arial"/>
            <family val="2"/>
          </rPr>
          <t>This is a factor that scales down the resulting quality. This is typically used to make loopbacks of process chains less rewarding.</t>
        </r>
      </text>
    </comment>
  </commentList>
</comments>
</file>

<file path=xl/comments8.xml><?xml version="1.0" encoding="utf-8"?>
<comments xmlns="http://schemas.openxmlformats.org/spreadsheetml/2006/main">
  <authors>
    <author/>
  </authors>
  <commentList>
    <comment ref="A1" authorId="0">
      <text>
        <r>
          <rPr>
            <sz val="10"/>
            <rFont val="Arial"/>
            <family val="2"/>
          </rPr>
          <t>Combinations are the only way to process multiple types of items. The result of a combine step is always an intermediate item that can be used for further crafting transformations..</t>
        </r>
      </text>
    </comment>
    <comment ref="B7" authorId="0">
      <text>
        <r>
          <rPr>
            <sz val="10"/>
            <rFont val="Arial"/>
            <family val="2"/>
          </rPr>
          <t>Each combination has a pattern (group) which determines the needed mind item</t>
        </r>
      </text>
    </comment>
    <comment ref="D7" authorId="0">
      <text>
        <r>
          <rPr>
            <sz val="10"/>
            <rFont val="Arial"/>
            <family val="2"/>
          </rPr>
          <t>The item is produced when ALL of its ingredients are combined</t>
        </r>
      </text>
    </comment>
    <comment ref="G7" authorId="0">
      <text>
        <r>
          <rPr>
            <sz val="10"/>
            <rFont val="Arial"/>
            <family val="2"/>
          </rPr>
          <t>Notice that every ingredient will get its own line here</t>
        </r>
      </text>
    </comment>
  </commentList>
</comments>
</file>

<file path=xl/comments9.xml><?xml version="1.0" encoding="utf-8"?>
<comments xmlns="http://schemas.openxmlformats.org/spreadsheetml/2006/main">
  <authors>
    <author/>
  </authors>
  <commentList>
    <comment ref="A1" authorId="0">
      <text>
        <r>
          <rPr>
            <sz val="10"/>
            <rFont val="Arial"/>
            <family val="2"/>
          </rPr>
          <t>This table is added only to look up the Ids of the primary and secondary skills</t>
        </r>
      </text>
    </comment>
  </commentList>
</comments>
</file>

<file path=xl/sharedStrings.xml><?xml version="1.0" encoding="utf-8"?>
<sst xmlns="http://schemas.openxmlformats.org/spreadsheetml/2006/main" count="492" uniqueCount="272">
  <si>
    <t>Cooking Common Food Summary</t>
  </si>
  <si>
    <t>Hover the mouse over a field for further  information.</t>
  </si>
  <si>
    <t>Final Items</t>
  </si>
  <si>
    <t>Intermediate Items</t>
  </si>
  <si>
    <t>Other Stuff</t>
  </si>
  <si>
    <t>Patterns</t>
  </si>
  <si>
    <t>Design Items</t>
  </si>
  <si>
    <t>Design Descriptions</t>
  </si>
  <si>
    <t>Groups</t>
  </si>
  <si>
    <t>Containers</t>
  </si>
  <si>
    <t>Equipment</t>
  </si>
  <si>
    <t>Garbage items</t>
  </si>
  <si>
    <t>Animations</t>
  </si>
  <si>
    <t>Constraints</t>
  </si>
  <si>
    <t>Skills</t>
  </si>
  <si>
    <t>Starting ID</t>
  </si>
  <si>
    <t>dbversion=1123</t>
  </si>
  <si>
    <t>This data is loaded into item_stats table. Mind items are placed in the mind slot of the character to perform certain trades operations.</t>
  </si>
  <si>
    <t>INSERT INTO `item_stats` VALUES (1,'B','Fist',0,0,0,0,0,0,0,100,0,0,'LEFTHAND RIGHTHAND',0,'MELEEWEAPON',4,-1,-1,0,0,0,0,0,0,2.1,0,1,0,0,0,0,0,0,0,0,0,0,0,0,0,0,0,0,0,0,0,0,1,0.2,0.2,0.2,0,0,0,0,0,0,0,0,0,0,0,0,0,0,0,0,'0',0,0,0,0,'HAMMER','',0,'',0,'0',0,0,0,0,0,0,0,1,'0','nosound','');</t>
  </si>
  <si>
    <t>INSERT INTO `item_stats` VALUES (</t>
  </si>
  <si>
    <t>,'B','</t>
  </si>
  <si>
    <t>',</t>
  </si>
  <si>
    <t>,0,4,-1,-1,0,0,0,0,0,0,0.1,0.1,0.1,0,0,0,0,0,0,</t>
  </si>
  <si>
    <t>,'',0,'',0,'',0,0,0,0,0,0,0,1,'</t>
  </si>
  <si>
    <t>delete from item_stats where id&gt;=3010 and id&lt;=3028;</t>
  </si>
  <si>
    <t>Id</t>
  </si>
  <si>
    <t>Name</t>
  </si>
  <si>
    <t>Description</t>
  </si>
  <si>
    <t>Weight</t>
  </si>
  <si>
    <t>Size</t>
  </si>
  <si>
    <t>Valid Slots</t>
  </si>
  <si>
    <t>Flags</t>
  </si>
  <si>
    <t>Category</t>
  </si>
  <si>
    <t>Item Type</t>
  </si>
  <si>
    <t>Item Quality</t>
  </si>
  <si>
    <t>Base Sale Price</t>
  </si>
  <si>
    <t>Effect</t>
  </si>
  <si>
    <t>gfx ids</t>
  </si>
  <si>
    <t>SQL 1</t>
  </si>
  <si>
    <t>SQL 2</t>
  </si>
  <si>
    <t>Equip
Event</t>
  </si>
  <si>
    <t>Basic Cook Book</t>
  </si>
  <si>
    <t>Book</t>
  </si>
  <si>
    <t>BULK MIND</t>
  </si>
  <si>
    <t>STACKABLE</t>
  </si>
  <si>
    <t>RECIPE</t>
  </si>
  <si>
    <t>'books#bookclosed01','/planeshift/materials/bookclosed01_icon.dds','','',''</t>
  </si>
  <si>
    <t>''</t>
  </si>
  <si>
    <t>This data is loaded into item_stats table. Foundry equipement and tools are targeted or equiped items used for combinations/transformations</t>
  </si>
  <si>
    <t>,4,-1,-1,0,0,0,0,0,0,2.1,0,1,0,0,0,0,0,0,0,0,0,0,0,0,0,0,0,0,0,0,0,0,1,0.2,0.2,0.2,0,0,0,0,0,0,0,0,0,0,0,0,</t>
  </si>
  <si>
    <t>delete from item_stats where category_id=6;</t>
  </si>
  <si>
    <t>Item
Quality</t>
  </si>
  <si>
    <t>Prog Event name</t>
  </si>
  <si>
    <t>Mortar and Pestle</t>
  </si>
  <si>
    <t>A mortar and a pestle</t>
  </si>
  <si>
    <t>BULK</t>
  </si>
  <si>
    <t>CONTAINER</t>
  </si>
  <si>
    <t>TOOL</t>
  </si>
  <si>
    <t>'tools#pestle01','/planeshift/materials/pestle01_icon.dds','','',''</t>
  </si>
  <si>
    <t>Pot</t>
  </si>
  <si>
    <t>A metal pot.</t>
  </si>
  <si>
    <t>BULK RIGHTHAND LEFTHAND</t>
  </si>
  <si>
    <t>CONTAINER CANTRANSFORM</t>
  </si>
  <si>
    <t>'items#bowl01a','/planeshift/materials/bowl01a_icon.dds','','',''</t>
  </si>
  <si>
    <t>Preparation Table</t>
  </si>
  <si>
    <t>Chefs preparation table</t>
  </si>
  <si>
    <t>'tools#smithytable01','/planeshift/materials/table_01a_icon.dds','','',''</t>
  </si>
  <si>
    <t>Kitchen Knife</t>
  </si>
  <si>
    <t>Sharp knife perfect for cutting ingredients</t>
  </si>
  <si>
    <t>'weapons#knife01a','/planeshift/materials/knife01a_icon.dds','','',''</t>
  </si>
  <si>
    <t>Spreader</t>
  </si>
  <si>
    <t>Flat dull knife perfect for spreading toppings of all sorts</t>
  </si>
  <si>
    <t>Scoop</t>
  </si>
  <si>
    <t>Measuring scoop.</t>
  </si>
  <si>
    <t>'tools#spoon_wooden01a','/planeshift/materials/ladle01a_icon.dds','','',''</t>
  </si>
  <si>
    <t>This data is loaded into item_stats table. These items are ingredients or results for combinations/transformations</t>
  </si>
  <si>
    <t>INSERT INTO `item_stats` VALUES (   1,'B','Fist'                ,0.00,100.00,0,0,'LEFTHAND RIGHTHAND','MELEEWEAPON',0.10,4,-1,-1,'0','0','0',0.00,0.00,0.00,0.00,1.00,0.00,2.10,1.00,0.20,0.20,0.20,0.00,0,0,0,0,0,'Hammer',0,0.00,'HAMMER','',0.00,'',0.00,'0',0.00,0,0,0.0000,0,0,0,1,'0','nosound',50,'','',NULL);</t>
  </si>
  <si>
    <t>If the r</t>
  </si>
  <si>
    <t>ANY_ITEM</t>
  </si>
  <si>
    <t>Garbage Items:</t>
  </si>
  <si>
    <t>Pile of dust</t>
  </si>
  <si>
    <t>A useless pile of dust.  Warning: Do not inhale!</t>
  </si>
  <si>
    <t>BULK LEFTHAND RIGHTHAND</t>
  </si>
  <si>
    <t>GENERIC</t>
  </si>
  <si>
    <t>115,116,0,0,0</t>
  </si>
  <si>
    <t>Gunk</t>
  </si>
  <si>
    <t>Great attempt, bad result!</t>
  </si>
  <si>
    <t xml:space="preserve">STACKABLE EQUIP_STACKABLE </t>
  </si>
  <si>
    <t>FOOD</t>
  </si>
  <si>
    <t>'food#porridge01a','/planeshift/materials/porridge01a_icon.dds','','',''</t>
  </si>
  <si>
    <t>Sludge Soup</t>
  </si>
  <si>
    <t>well. It might have been appetizing if someone else cooked it, I don't even think an ulbernaut would eat it now.</t>
  </si>
  <si>
    <t>STACKABLE EQUIP_STACKABLE CONSUMABLE</t>
  </si>
  <si>
    <t>generic_consume</t>
  </si>
  <si>
    <t>Sticky Goo</t>
  </si>
  <si>
    <t>Well, this might have started out as something yummy, but now it might be best left as food for the Groffel.</t>
  </si>
  <si>
    <t>Ingredient Items:</t>
  </si>
  <si>
    <t>Water Filled Bucket</t>
  </si>
  <si>
    <t>A bucket of water.</t>
  </si>
  <si>
    <t>'items#bucket01','/planeshift/materials/bucket01_icon.dds','','',''</t>
  </si>
  <si>
    <t>Intermediate  Items:</t>
  </si>
  <si>
    <t>Pinch of Salt</t>
  </si>
  <si>
    <t>salt crystals mined from the ground and crushed into small granules for flavoring food</t>
  </si>
  <si>
    <t>'items#sack02a','/planeshift/materials/sack02a_icon.dds','','',''</t>
  </si>
  <si>
    <t>Hot Salt Water</t>
  </si>
  <si>
    <t>Salt Water heated on a stove</t>
  </si>
  <si>
    <t>Boiling Salt Water</t>
  </si>
  <si>
    <t>Salt water heated until boiling</t>
  </si>
  <si>
    <t>Transform Result Items:</t>
  </si>
  <si>
    <t>Starting</t>
  </si>
  <si>
    <t>This data is loaded into trade_patterns. Patterns groups are used to allow certain transformations/combinations to be used with many different design items.</t>
  </si>
  <si>
    <t>INSERT INTO `trade_patterns` VALUES (</t>
  </si>
  <si>
    <t>delete from trade_patterns where id&gt;=5 and id&lt;=25;</t>
  </si>
  <si>
    <t>Group Pattern</t>
  </si>
  <si>
    <t>Group ID</t>
  </si>
  <si>
    <t>design_id</t>
  </si>
  <si>
    <t>Quality
KFactor</t>
  </si>
  <si>
    <t>SQL</t>
  </si>
  <si>
    <t>COOKING</t>
  </si>
  <si>
    <t xml:space="preserve"> </t>
  </si>
  <si>
    <t>Cooking Group Pattern</t>
  </si>
  <si>
    <t>BASIC</t>
  </si>
  <si>
    <t>Smith armor group pattern.</t>
  </si>
  <si>
    <t>This data is loaded into trade_processes. Processes hold the general details of the transformations.</t>
  </si>
  <si>
    <t>REPLACE INTO `trade_processes` VALUES (</t>
  </si>
  <si>
    <t>sub process</t>
  </si>
  <si>
    <t>Animation</t>
  </si>
  <si>
    <t>Container</t>
  </si>
  <si>
    <t>container_id</t>
  </si>
  <si>
    <t>equipment_id</t>
  </si>
  <si>
    <t>Garbage
Item</t>
  </si>
  <si>
    <t>garbage_id</t>
  </si>
  <si>
    <t>Garbage
Qty</t>
  </si>
  <si>
    <t>Primary
Skills</t>
  </si>
  <si>
    <t>primary_id</t>
  </si>
  <si>
    <t>Min
Pts</t>
  </si>
  <si>
    <t>Max
pts</t>
  </si>
  <si>
    <t>Practice
pts</t>
  </si>
  <si>
    <t>Quality
factor%</t>
  </si>
  <si>
    <t>Secondary
Skills</t>
  </si>
  <si>
    <t>Secondary_id</t>
  </si>
  <si>
    <t>Min
pts</t>
  </si>
  <si>
    <t>SQL temp</t>
  </si>
  <si>
    <t>Cut</t>
  </si>
  <si>
    <t>craft</t>
  </si>
  <si>
    <t>Cooking</t>
  </si>
  <si>
    <t>Grind</t>
  </si>
  <si>
    <t>Pile of Dust</t>
  </si>
  <si>
    <t>Crumble</t>
  </si>
  <si>
    <t>Heat</t>
  </si>
  <si>
    <t>Heat on stove</t>
  </si>
  <si>
    <t>Measure</t>
  </si>
  <si>
    <t>Measure with scoop</t>
  </si>
  <si>
    <t>Spread</t>
  </si>
  <si>
    <t>REPLACE INTO `trade_processes` VALUES (262,0,'Forge','insert','',4815,0,'',0,0,63,50,150,0,0,-1,0,0,0,0,'Smith forging. rare Blades');</t>
  </si>
  <si>
    <t>This data is loaded into trade_transformations. Transformations are one item (or one "kit") being turned into a different item. Usually one step of a longer process.</t>
  </si>
  <si>
    <t>REPLACE INTO `trade_transformations` VALUES (</t>
  </si>
  <si>
    <t>Pattern</t>
  </si>
  <si>
    <t>pattern_id</t>
  </si>
  <si>
    <t>Process</t>
  </si>
  <si>
    <t>Process_id</t>
  </si>
  <si>
    <t>Result item</t>
  </si>
  <si>
    <t>result_id</t>
  </si>
  <si>
    <t>Result qty</t>
  </si>
  <si>
    <t>Item</t>
  </si>
  <si>
    <t>ingredient_id</t>
  </si>
  <si>
    <t>Item qty</t>
  </si>
  <si>
    <t>Time</t>
  </si>
  <si>
    <t>Quality Penalty</t>
  </si>
  <si>
    <t>Salt Water</t>
  </si>
  <si>
    <t>generic</t>
  </si>
  <si>
    <t>This data is loaded into trade_combinations. Combinations are more than one ingredient turned into one resulting item.  Combining does not automatically happen, player will use the Combine command to make it happen.</t>
  </si>
  <si>
    <t>INSERT INTO `trade_combinations` VALUES (</t>
  </si>
  <si>
    <t>delete from trade_combinations where id&gt;=15 and id&lt;=181;</t>
  </si>
  <si>
    <t>id</t>
  </si>
  <si>
    <t>Pattern name</t>
  </si>
  <si>
    <t>Ingredient</t>
  </si>
  <si>
    <t>Max qty</t>
  </si>
  <si>
    <t>Min qty</t>
  </si>
  <si>
    <t>skill_id</t>
  </si>
  <si>
    <t>name</t>
  </si>
  <si>
    <t>description</t>
  </si>
  <si>
    <t>practice_factor</t>
  </si>
  <si>
    <t>mental_factor</t>
  </si>
  <si>
    <t>price</t>
  </si>
  <si>
    <t>base_rank_cost</t>
  </si>
  <si>
    <t>category</t>
  </si>
  <si>
    <t>Sword</t>
  </si>
  <si>
    <t>COMBAT</t>
  </si>
  <si>
    <t>Knives &amp; Daggers</t>
  </si>
  <si>
    <t>Axe</t>
  </si>
  <si>
    <t>Mace &amp; Hammer</t>
  </si>
  <si>
    <t>Melee</t>
  </si>
  <si>
    <t>Polearm &amp; Spear</t>
  </si>
  <si>
    <t>Ranged</t>
  </si>
  <si>
    <t>Light Armor</t>
  </si>
  <si>
    <t>Medium Armor</t>
  </si>
  <si>
    <t>Heavy Armor</t>
  </si>
  <si>
    <t>Shield Handling</t>
  </si>
  <si>
    <t>Crystal Way</t>
  </si>
  <si>
    <t>MAGIC</t>
  </si>
  <si>
    <t>Azure Way</t>
  </si>
  <si>
    <t>Blue Way</t>
  </si>
  <si>
    <t>Red Way</t>
  </si>
  <si>
    <t>Brown Way</t>
  </si>
  <si>
    <t>Dark Way</t>
  </si>
  <si>
    <t>Assassin Weapon</t>
  </si>
  <si>
    <t>Backstab</t>
  </si>
  <si>
    <t>Climb</t>
  </si>
  <si>
    <t>VARIOUS</t>
  </si>
  <si>
    <t>Find Traps</t>
  </si>
  <si>
    <t>Hide in Shadows</t>
  </si>
  <si>
    <t>Lockpicking</t>
  </si>
  <si>
    <t>Pickpockets</t>
  </si>
  <si>
    <t>Set Traps</t>
  </si>
  <si>
    <t>Body Development</t>
  </si>
  <si>
    <t>Riding</t>
  </si>
  <si>
    <t>Swimming</t>
  </si>
  <si>
    <t>Alchemy</t>
  </si>
  <si>
    <t>Anti-Magic</t>
  </si>
  <si>
    <t>Repair Armors</t>
  </si>
  <si>
    <t>Empathy</t>
  </si>
  <si>
    <t>Herbal</t>
  </si>
  <si>
    <t>Repair Weapons</t>
  </si>
  <si>
    <t>Argan</t>
  </si>
  <si>
    <t>Esteria</t>
  </si>
  <si>
    <t>Lah'ar</t>
  </si>
  <si>
    <t>Mining</t>
  </si>
  <si>
    <t>Digging valuable things out of the ground.</t>
  </si>
  <si>
    <t>JOBS</t>
  </si>
  <si>
    <t>Baking</t>
  </si>
  <si>
    <t>Baking food items in an oven.</t>
  </si>
  <si>
    <t>The preparation of food for general comsuption.</t>
  </si>
  <si>
    <t>Blacksmith</t>
  </si>
  <si>
    <t>Working steel and iron into weapons and armor.</t>
  </si>
  <si>
    <t>Knife Making</t>
  </si>
  <si>
    <t>The making of various types of knives.</t>
  </si>
  <si>
    <t>Sword Making</t>
  </si>
  <si>
    <t>The making of various types of swords.</t>
  </si>
  <si>
    <t>Axe Making</t>
  </si>
  <si>
    <t>The making of various types of axes.</t>
  </si>
  <si>
    <t>Mace Making</t>
  </si>
  <si>
    <t>The making of various types of maces.</t>
  </si>
  <si>
    <t>Shield Making</t>
  </si>
  <si>
    <t>The making of various types of shields.</t>
  </si>
  <si>
    <t>Agility</t>
  </si>
  <si>
    <t>STATS</t>
  </si>
  <si>
    <t>Charisma</t>
  </si>
  <si>
    <t>Endurance</t>
  </si>
  <si>
    <t>Intelligence</t>
  </si>
  <si>
    <t>Strength</t>
  </si>
  <si>
    <t>Will</t>
  </si>
  <si>
    <t>Musical Instrument</t>
  </si>
  <si>
    <t>Brewing</t>
  </si>
  <si>
    <t>Masonry</t>
  </si>
  <si>
    <t>Painting</t>
  </si>
  <si>
    <t>Tailoring</t>
  </si>
  <si>
    <t>Glassblowing</t>
  </si>
  <si>
    <t>Fishing</t>
  </si>
  <si>
    <t>Bow making</t>
  </si>
  <si>
    <t>Leatherworking</t>
  </si>
  <si>
    <t>Gem Cutting</t>
  </si>
  <si>
    <t>Pottery</t>
  </si>
  <si>
    <t>Metallurgy</t>
  </si>
  <si>
    <t>The study of properties of metals.</t>
  </si>
  <si>
    <t>Cooking - Mind Items</t>
  </si>
  <si>
    <t>Cooking - Equipment &amp; Tools</t>
  </si>
  <si>
    <t>Cooking - Items</t>
  </si>
  <si>
    <t>Cooking - Patterns</t>
  </si>
  <si>
    <t>Crafting - Processes</t>
  </si>
  <si>
    <t>Crafting - Transformations</t>
  </si>
  <si>
    <t>Crafting - Combinations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</si>
</sst>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52">
    <font>
      <sz val="10"/>
      <name val="Arial"/>
      <family val="2"/>
    </font>
    <font>
      <b/>
      <sz val="16"/>
      <name val="Arial"/>
      <family val="2"/>
    </font>
    <font>
      <b/>
      <sz val="10"/>
      <color indexed="10"/>
      <name val="Arial"/>
      <family val="2"/>
    </font>
    <font>
      <sz val="10"/>
      <color indexed="8"/>
      <name val="Arial"/>
      <family val="2"/>
    </font>
    <font>
      <b/>
      <sz val="10"/>
      <name val="Arial"/>
      <family val="2"/>
    </font>
    <font>
      <i/>
      <sz val="10"/>
      <name val="Arial"/>
      <family val="2"/>
    </font>
    <font>
      <sz val="16"/>
      <name val="Arial"/>
      <family val="2"/>
    </font>
    <font>
      <sz val="10"/>
      <color indexed="22"/>
      <name val="Arial"/>
      <family val="2"/>
    </font>
    <font>
      <b/>
      <sz val="10"/>
      <color indexed="55"/>
      <name val="Arial"/>
      <family val="2"/>
    </font>
    <font>
      <b/>
      <sz val="10"/>
      <color indexed="8"/>
      <name val="Arial"/>
      <family val="2"/>
    </font>
    <font>
      <b/>
      <sz val="10"/>
      <color indexed="22"/>
      <name val="Arial"/>
      <family val="2"/>
    </font>
    <font>
      <sz val="10"/>
      <color indexed="55"/>
      <name val="Arial"/>
      <family val="2"/>
    </font>
    <font>
      <sz val="10"/>
      <name val="Arial Unicode MS"/>
      <family val="2"/>
    </font>
    <font>
      <sz val="10"/>
      <color indexed="10"/>
      <name val="Arial"/>
      <family val="2"/>
    </font>
    <font>
      <sz val="10"/>
      <color indexed="12"/>
      <name val="Arial"/>
      <family val="2"/>
    </font>
    <font>
      <b/>
      <sz val="10"/>
      <color indexed="23"/>
      <name val="Arial"/>
      <family val="2"/>
    </font>
    <font>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9">
    <xf numFmtId="0" fontId="0" fillId="0" borderId="0" xfId="0"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1" fillId="0" borderId="0" xfId="0" applyFont="1" applyBorder="1" applyAlignment="1">
      <alignment/>
    </xf>
    <xf numFmtId="0" fontId="1" fillId="0" borderId="0" xfId="0" applyFont="1" applyBorder="1" applyAlignment="1">
      <alignment wrapText="1"/>
    </xf>
    <xf numFmtId="0" fontId="2" fillId="0" borderId="1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11" xfId="0" applyFont="1" applyBorder="1" applyAlignment="1">
      <alignment wrapText="1"/>
    </xf>
    <xf numFmtId="0" fontId="4" fillId="0" borderId="0" xfId="0" applyFont="1" applyBorder="1" applyAlignment="1">
      <alignment wrapText="1"/>
    </xf>
    <xf numFmtId="0" fontId="4" fillId="0" borderId="10" xfId="0" applyFont="1" applyBorder="1" applyAlignment="1">
      <alignment wrapText="1"/>
    </xf>
    <xf numFmtId="0" fontId="0" fillId="0" borderId="10" xfId="0" applyFont="1" applyBorder="1" applyAlignment="1">
      <alignment wrapText="1"/>
    </xf>
    <xf numFmtId="0" fontId="0" fillId="0" borderId="14" xfId="0" applyFont="1" applyBorder="1" applyAlignment="1">
      <alignment wrapText="1"/>
    </xf>
    <xf numFmtId="0" fontId="0" fillId="0" borderId="14" xfId="0" applyFont="1" applyBorder="1" applyAlignment="1">
      <alignment/>
    </xf>
    <xf numFmtId="0" fontId="4" fillId="0" borderId="14"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4" fillId="0" borderId="14" xfId="0" applyFont="1" applyBorder="1" applyAlignment="1">
      <alignment/>
    </xf>
    <xf numFmtId="0" fontId="5" fillId="0" borderId="10" xfId="0" applyFont="1" applyBorder="1" applyAlignment="1">
      <alignment/>
    </xf>
    <xf numFmtId="0" fontId="0" fillId="0" borderId="0" xfId="0" applyFont="1" applyFill="1" applyBorder="1" applyAlignment="1">
      <alignment/>
    </xf>
    <xf numFmtId="0" fontId="0" fillId="0" borderId="0" xfId="0" applyFont="1" applyAlignment="1">
      <alignment/>
    </xf>
    <xf numFmtId="0" fontId="3" fillId="0" borderId="0" xfId="0" applyFont="1" applyAlignment="1">
      <alignment/>
    </xf>
    <xf numFmtId="0" fontId="6" fillId="0" borderId="0" xfId="0" applyFont="1" applyBorder="1" applyAlignment="1">
      <alignment/>
    </xf>
    <xf numFmtId="0" fontId="7" fillId="0" borderId="0" xfId="0" applyNumberFormat="1" applyFont="1" applyBorder="1" applyAlignment="1">
      <alignment/>
    </xf>
    <xf numFmtId="0" fontId="7" fillId="0" borderId="0" xfId="0" applyFont="1" applyBorder="1" applyAlignment="1">
      <alignment/>
    </xf>
    <xf numFmtId="0" fontId="7" fillId="0" borderId="0" xfId="0" applyFont="1" applyFill="1" applyBorder="1" applyAlignment="1">
      <alignment/>
    </xf>
    <xf numFmtId="49" fontId="7" fillId="0" borderId="0" xfId="0" applyNumberFormat="1" applyFont="1" applyFill="1" applyBorder="1" applyAlignment="1">
      <alignment wrapText="1"/>
    </xf>
    <xf numFmtId="0" fontId="8" fillId="0" borderId="12" xfId="0" applyFont="1" applyBorder="1" applyAlignment="1">
      <alignment/>
    </xf>
    <xf numFmtId="0" fontId="4" fillId="0" borderId="12" xfId="0" applyFont="1" applyBorder="1" applyAlignment="1">
      <alignment wrapText="1"/>
    </xf>
    <xf numFmtId="0" fontId="9" fillId="0" borderId="12" xfId="0" applyFont="1" applyBorder="1" applyAlignment="1">
      <alignment wrapText="1"/>
    </xf>
    <xf numFmtId="0" fontId="0" fillId="0" borderId="12" xfId="0" applyFont="1" applyBorder="1" applyAlignment="1">
      <alignment/>
    </xf>
    <xf numFmtId="49" fontId="0" fillId="0" borderId="0" xfId="0" applyNumberFormat="1" applyFont="1" applyAlignment="1">
      <alignment/>
    </xf>
    <xf numFmtId="0" fontId="0" fillId="0" borderId="0" xfId="0" applyNumberFormat="1" applyAlignment="1">
      <alignment/>
    </xf>
    <xf numFmtId="0" fontId="0" fillId="0" borderId="0" xfId="0" applyNumberFormat="1" applyBorder="1" applyAlignment="1">
      <alignment/>
    </xf>
    <xf numFmtId="0" fontId="3" fillId="0" borderId="0" xfId="0" applyFont="1" applyBorder="1" applyAlignment="1">
      <alignment/>
    </xf>
    <xf numFmtId="49" fontId="7" fillId="0" borderId="0" xfId="0" applyNumberFormat="1" applyFont="1" applyBorder="1" applyAlignment="1">
      <alignment wrapText="1"/>
    </xf>
    <xf numFmtId="0" fontId="10" fillId="0" borderId="12" xfId="0" applyFont="1" applyBorder="1" applyAlignment="1">
      <alignment/>
    </xf>
    <xf numFmtId="0" fontId="11" fillId="0" borderId="0" xfId="0" applyFont="1" applyAlignment="1">
      <alignment vertical="center"/>
    </xf>
    <xf numFmtId="3" fontId="0" fillId="0" borderId="0" xfId="0" applyNumberFormat="1" applyAlignment="1">
      <alignment/>
    </xf>
    <xf numFmtId="0" fontId="0" fillId="0" borderId="0" xfId="0" applyNumberFormat="1" applyFont="1" applyFill="1" applyBorder="1" applyAlignment="1">
      <alignment/>
    </xf>
    <xf numFmtId="0" fontId="0" fillId="0" borderId="0" xfId="0" applyFont="1" applyBorder="1" applyAlignment="1">
      <alignment vertical="center"/>
    </xf>
    <xf numFmtId="0" fontId="7"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4" fillId="0" borderId="0" xfId="0" applyFont="1" applyBorder="1" applyAlignment="1">
      <alignment vertical="center"/>
    </xf>
    <xf numFmtId="0" fontId="11" fillId="0" borderId="0" xfId="0" applyFont="1" applyBorder="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0" fontId="12" fillId="0" borderId="0" xfId="0" applyFont="1" applyBorder="1" applyAlignment="1">
      <alignment vertical="center"/>
    </xf>
    <xf numFmtId="0" fontId="8" fillId="0" borderId="0" xfId="0" applyFont="1" applyBorder="1" applyAlignment="1">
      <alignment/>
    </xf>
    <xf numFmtId="0" fontId="10" fillId="0" borderId="0" xfId="0" applyFont="1" applyBorder="1" applyAlignment="1">
      <alignment/>
    </xf>
    <xf numFmtId="0" fontId="11" fillId="0" borderId="0" xfId="0" applyFont="1" applyAlignment="1">
      <alignment/>
    </xf>
    <xf numFmtId="49" fontId="0" fillId="0" borderId="0" xfId="0" applyNumberFormat="1" applyFont="1" applyBorder="1" applyAlignment="1">
      <alignment horizontal="right"/>
    </xf>
    <xf numFmtId="0" fontId="0" fillId="0" borderId="0" xfId="0" applyNumberFormat="1" applyFont="1" applyBorder="1" applyAlignment="1">
      <alignment/>
    </xf>
    <xf numFmtId="0" fontId="0" fillId="0" borderId="0" xfId="0" applyBorder="1" applyAlignment="1">
      <alignment/>
    </xf>
    <xf numFmtId="0" fontId="12" fillId="0" borderId="0" xfId="0" applyFont="1" applyBorder="1" applyAlignment="1">
      <alignment/>
    </xf>
    <xf numFmtId="0" fontId="13" fillId="0" borderId="0" xfId="0" applyFont="1" applyBorder="1" applyAlignment="1">
      <alignment/>
    </xf>
    <xf numFmtId="0" fontId="14" fillId="0" borderId="0" xfId="0" applyFont="1" applyBorder="1" applyAlignment="1">
      <alignment/>
    </xf>
    <xf numFmtId="0" fontId="0" fillId="0" borderId="0" xfId="0" applyFont="1" applyBorder="1" applyAlignment="1">
      <alignment/>
    </xf>
    <xf numFmtId="0" fontId="7" fillId="0" borderId="0" xfId="0" applyFont="1" applyBorder="1" applyAlignment="1">
      <alignment/>
    </xf>
    <xf numFmtId="0" fontId="0" fillId="0" borderId="0" xfId="0" applyFont="1" applyAlignment="1">
      <alignment/>
    </xf>
    <xf numFmtId="0" fontId="14" fillId="0" borderId="0" xfId="0" applyFont="1" applyBorder="1" applyAlignment="1">
      <alignment wrapText="1"/>
    </xf>
    <xf numFmtId="1" fontId="0" fillId="0" borderId="0" xfId="0" applyNumberFormat="1" applyFont="1" applyBorder="1" applyAlignment="1">
      <alignment/>
    </xf>
    <xf numFmtId="49" fontId="0" fillId="0" borderId="0" xfId="0" applyNumberFormat="1" applyFont="1" applyFill="1" applyBorder="1" applyAlignment="1">
      <alignment wrapText="1"/>
    </xf>
    <xf numFmtId="1" fontId="4" fillId="0" borderId="12" xfId="0" applyNumberFormat="1" applyFont="1" applyBorder="1" applyAlignment="1">
      <alignment wrapText="1"/>
    </xf>
    <xf numFmtId="0" fontId="11" fillId="0" borderId="0" xfId="0" applyFont="1" applyFill="1" applyBorder="1" applyAlignment="1">
      <alignment wrapText="1"/>
    </xf>
    <xf numFmtId="0" fontId="4" fillId="0" borderId="0" xfId="0" applyFont="1" applyFill="1" applyBorder="1" applyAlignment="1">
      <alignment/>
    </xf>
    <xf numFmtId="0" fontId="11" fillId="0" borderId="0" xfId="0" applyFont="1" applyFill="1" applyBorder="1" applyAlignment="1">
      <alignment/>
    </xf>
    <xf numFmtId="49" fontId="11" fillId="0" borderId="0" xfId="0" applyNumberFormat="1" applyFont="1" applyFill="1" applyBorder="1" applyAlignment="1">
      <alignment/>
    </xf>
    <xf numFmtId="2" fontId="11" fillId="0" borderId="0" xfId="0" applyNumberFormat="1" applyFont="1" applyFill="1" applyBorder="1" applyAlignment="1">
      <alignment/>
    </xf>
    <xf numFmtId="0" fontId="11" fillId="0" borderId="0" xfId="0" applyNumberFormat="1" applyFont="1" applyFill="1" applyBorder="1" applyAlignment="1">
      <alignment/>
    </xf>
    <xf numFmtId="0" fontId="11" fillId="0" borderId="0" xfId="0" applyFont="1" applyBorder="1" applyAlignment="1">
      <alignment/>
    </xf>
    <xf numFmtId="0" fontId="8" fillId="0" borderId="0" xfId="0" applyFont="1" applyFill="1" applyBorder="1" applyAlignment="1">
      <alignment/>
    </xf>
    <xf numFmtId="0" fontId="0" fillId="0" borderId="12" xfId="0" applyBorder="1" applyAlignment="1">
      <alignment/>
    </xf>
    <xf numFmtId="0" fontId="11" fillId="0" borderId="12" xfId="0" applyNumberFormat="1" applyFont="1" applyFill="1" applyBorder="1" applyAlignment="1">
      <alignment/>
    </xf>
    <xf numFmtId="0" fontId="11" fillId="0" borderId="12" xfId="0" applyFont="1" applyBorder="1" applyAlignment="1">
      <alignment/>
    </xf>
    <xf numFmtId="0" fontId="8" fillId="0" borderId="12" xfId="0" applyFont="1" applyFill="1" applyBorder="1" applyAlignment="1">
      <alignment/>
    </xf>
    <xf numFmtId="0" fontId="4" fillId="0" borderId="0" xfId="0" applyFont="1" applyAlignment="1">
      <alignment/>
    </xf>
    <xf numFmtId="2" fontId="0" fillId="0" borderId="0" xfId="0" applyNumberFormat="1" applyFont="1" applyBorder="1" applyAlignment="1">
      <alignment/>
    </xf>
    <xf numFmtId="0" fontId="0" fillId="0" borderId="0" xfId="0" applyAlignment="1">
      <alignment wrapText="1"/>
    </xf>
    <xf numFmtId="0" fontId="8" fillId="0" borderId="0" xfId="0" applyFont="1" applyAlignment="1">
      <alignment/>
    </xf>
    <xf numFmtId="2" fontId="4" fillId="0" borderId="0" xfId="0" applyNumberFormat="1" applyFont="1" applyBorder="1" applyAlignment="1">
      <alignment wrapText="1"/>
    </xf>
    <xf numFmtId="0" fontId="4" fillId="0" borderId="0" xfId="0" applyFont="1" applyAlignment="1">
      <alignment wrapText="1"/>
    </xf>
    <xf numFmtId="0" fontId="11" fillId="0" borderId="0" xfId="0" applyFont="1" applyFill="1" applyBorder="1" applyAlignment="1">
      <alignment/>
    </xf>
    <xf numFmtId="2" fontId="3" fillId="0" borderId="0" xfId="0" applyNumberFormat="1" applyFont="1" applyFill="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49" fontId="0" fillId="0" borderId="0" xfId="0" applyNumberFormat="1" applyFont="1" applyBorder="1" applyAlignment="1">
      <alignment/>
    </xf>
    <xf numFmtId="1" fontId="0" fillId="0" borderId="0" xfId="0" applyNumberFormat="1" applyFont="1" applyFill="1" applyBorder="1" applyAlignment="1">
      <alignment wrapText="1"/>
    </xf>
    <xf numFmtId="0" fontId="6" fillId="0" borderId="0" xfId="0" applyFont="1" applyFill="1" applyBorder="1" applyAlignment="1">
      <alignment/>
    </xf>
    <xf numFmtId="0" fontId="4" fillId="0" borderId="0" xfId="0" applyFont="1" applyFill="1" applyBorder="1" applyAlignment="1">
      <alignment wrapText="1"/>
    </xf>
    <xf numFmtId="0" fontId="11" fillId="0" borderId="0" xfId="0" applyNumberFormat="1" applyFont="1" applyFill="1" applyBorder="1" applyAlignment="1">
      <alignment/>
    </xf>
    <xf numFmtId="0" fontId="0" fillId="0" borderId="0" xfId="0" applyNumberFormat="1" applyFont="1" applyFill="1" applyBorder="1" applyAlignment="1">
      <alignment/>
    </xf>
    <xf numFmtId="0" fontId="4" fillId="0" borderId="12" xfId="0" applyFont="1" applyFill="1" applyBorder="1" applyAlignment="1">
      <alignment/>
    </xf>
    <xf numFmtId="0" fontId="4" fillId="0" borderId="12" xfId="0" applyFont="1" applyFill="1" applyBorder="1" applyAlignment="1">
      <alignment wrapText="1"/>
    </xf>
    <xf numFmtId="0" fontId="8" fillId="0" borderId="12" xfId="0" applyFont="1" applyFill="1" applyBorder="1" applyAlignment="1">
      <alignment wrapText="1"/>
    </xf>
    <xf numFmtId="1" fontId="4" fillId="0" borderId="12" xfId="0" applyNumberFormat="1" applyFont="1" applyFill="1" applyBorder="1" applyAlignment="1">
      <alignment wrapText="1"/>
    </xf>
    <xf numFmtId="0" fontId="15" fillId="0" borderId="12" xfId="0" applyFont="1" applyFill="1" applyBorder="1" applyAlignment="1">
      <alignment wrapText="1"/>
    </xf>
    <xf numFmtId="1" fontId="0" fillId="0" borderId="0" xfId="0" applyNumberFormat="1" applyFont="1" applyBorder="1" applyAlignment="1">
      <alignment wrapText="1"/>
    </xf>
    <xf numFmtId="0" fontId="16" fillId="0" borderId="0" xfId="0" applyFont="1" applyFill="1" applyBorder="1" applyAlignment="1">
      <alignment/>
    </xf>
    <xf numFmtId="0" fontId="11" fillId="0" borderId="12" xfId="0" applyFont="1" applyFill="1" applyBorder="1" applyAlignment="1">
      <alignment/>
    </xf>
    <xf numFmtId="0" fontId="0" fillId="0" borderId="12" xfId="0" applyFont="1" applyFill="1" applyBorder="1" applyAlignment="1">
      <alignment wrapText="1"/>
    </xf>
    <xf numFmtId="0" fontId="0" fillId="0" borderId="12" xfId="0" applyFont="1" applyBorder="1" applyAlignment="1">
      <alignment wrapText="1"/>
    </xf>
    <xf numFmtId="1" fontId="0" fillId="0" borderId="12" xfId="0" applyNumberFormat="1" applyFont="1" applyBorder="1" applyAlignment="1">
      <alignment wrapText="1"/>
    </xf>
    <xf numFmtId="0" fontId="0" fillId="0" borderId="12" xfId="0" applyFont="1" applyFill="1" applyBorder="1" applyAlignment="1">
      <alignment/>
    </xf>
    <xf numFmtId="0" fontId="16" fillId="0" borderId="12" xfId="0" applyFont="1" applyFill="1" applyBorder="1" applyAlignment="1">
      <alignment/>
    </xf>
    <xf numFmtId="0" fontId="16" fillId="0" borderId="0" xfId="0" applyFont="1" applyFill="1" applyAlignment="1">
      <alignment/>
    </xf>
    <xf numFmtId="0" fontId="3" fillId="0" borderId="0" xfId="0" applyFont="1" applyFill="1" applyBorder="1" applyAlignment="1">
      <alignment wrapText="1"/>
    </xf>
    <xf numFmtId="0" fontId="16" fillId="0" borderId="12" xfId="0" applyFont="1" applyBorder="1" applyAlignment="1">
      <alignment/>
    </xf>
    <xf numFmtId="0" fontId="3" fillId="0" borderId="12" xfId="0" applyFont="1" applyBorder="1" applyAlignment="1">
      <alignment wrapText="1"/>
    </xf>
    <xf numFmtId="0" fontId="16" fillId="0" borderId="0" xfId="0" applyFont="1" applyFill="1" applyBorder="1" applyAlignment="1">
      <alignment wrapText="1"/>
    </xf>
    <xf numFmtId="0" fontId="16" fillId="0" borderId="0" xfId="0" applyFont="1" applyBorder="1" applyAlignment="1">
      <alignment wrapText="1"/>
    </xf>
    <xf numFmtId="164" fontId="0" fillId="0" borderId="0" xfId="0" applyNumberFormat="1" applyFont="1" applyBorder="1" applyAlignment="1">
      <alignment wrapText="1"/>
    </xf>
    <xf numFmtId="0" fontId="0" fillId="0" borderId="0" xfId="0" applyFont="1" applyAlignment="1">
      <alignment wrapText="1"/>
    </xf>
    <xf numFmtId="0" fontId="16" fillId="0" borderId="0" xfId="0" applyFont="1" applyAlignment="1">
      <alignment wrapText="1"/>
    </xf>
    <xf numFmtId="0" fontId="15" fillId="0" borderId="12" xfId="0" applyFont="1" applyBorder="1" applyAlignment="1">
      <alignment wrapText="1"/>
    </xf>
    <xf numFmtId="1" fontId="4" fillId="0" borderId="0" xfId="0" applyNumberFormat="1" applyFont="1" applyBorder="1" applyAlignment="1">
      <alignment wrapText="1"/>
    </xf>
    <xf numFmtId="164" fontId="4" fillId="0" borderId="0" xfId="0" applyNumberFormat="1" applyFont="1" applyBorder="1" applyAlignment="1">
      <alignment wrapText="1"/>
    </xf>
    <xf numFmtId="0" fontId="16" fillId="0" borderId="0" xfId="0" applyFont="1" applyAlignment="1">
      <alignment/>
    </xf>
    <xf numFmtId="0" fontId="16" fillId="0" borderId="0" xfId="0" applyFont="1" applyFill="1" applyBorder="1" applyAlignment="1">
      <alignment/>
    </xf>
    <xf numFmtId="164" fontId="0" fillId="0" borderId="0" xfId="0" applyNumberFormat="1" applyFont="1" applyFill="1" applyBorder="1" applyAlignment="1">
      <alignment wrapText="1"/>
    </xf>
    <xf numFmtId="0" fontId="8" fillId="0" borderId="12" xfId="0" applyFont="1" applyBorder="1" applyAlignment="1">
      <alignment wrapText="1"/>
    </xf>
    <xf numFmtId="0" fontId="1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F70"/>
  <sheetViews>
    <sheetView tabSelected="1" zoomScalePageLayoutView="0" workbookViewId="0" topLeftCell="A1">
      <pane ySplit="3" topLeftCell="A4" activePane="bottomLeft" state="frozen"/>
      <selection pane="topLeft" activeCell="A1" sqref="A1"/>
      <selection pane="bottomLeft" activeCell="A13" sqref="A13"/>
    </sheetView>
  </sheetViews>
  <sheetFormatPr defaultColWidth="9.140625" defaultRowHeight="12.75"/>
  <cols>
    <col min="1" max="1" width="38.8515625" style="1" customWidth="1"/>
    <col min="2" max="2" width="47.421875" style="2" customWidth="1"/>
    <col min="3" max="3" width="23.00390625" style="2" customWidth="1"/>
    <col min="4" max="4" width="18.28125" style="3" customWidth="1"/>
    <col min="5" max="5" width="24.00390625" style="1" customWidth="1"/>
    <col min="6" max="6" width="82.8515625" style="1" customWidth="1"/>
    <col min="7" max="7" width="0" style="1" hidden="1" customWidth="1"/>
  </cols>
  <sheetData>
    <row r="1" spans="1:3" ht="20.25">
      <c r="A1" s="4" t="s">
        <v>0</v>
      </c>
      <c r="B1" s="5"/>
      <c r="C1"/>
    </row>
    <row r="2" ht="12.75">
      <c r="A2" s="6" t="s">
        <v>1</v>
      </c>
    </row>
    <row r="3" spans="1:6" s="1" customFormat="1" ht="24.75" customHeight="1">
      <c r="A3" s="7" t="s">
        <v>2</v>
      </c>
      <c r="B3" s="8" t="s">
        <v>3</v>
      </c>
      <c r="C3" s="9" t="s">
        <v>4</v>
      </c>
      <c r="D3" s="10" t="s">
        <v>5</v>
      </c>
      <c r="E3" s="11" t="s">
        <v>6</v>
      </c>
      <c r="F3" s="11" t="s">
        <v>7</v>
      </c>
    </row>
    <row r="4" spans="4:6" ht="12.75" customHeight="1">
      <c r="D4" s="12" t="s">
        <v>8</v>
      </c>
      <c r="E4" s="11"/>
      <c r="F4" s="11"/>
    </row>
    <row r="5" spans="1:3" ht="12.75">
      <c r="A5" s="13"/>
      <c r="B5" s="14"/>
      <c r="C5" s="14" t="s">
        <v>9</v>
      </c>
    </row>
    <row r="6" spans="2:3" ht="12.75">
      <c r="B6" s="15"/>
      <c r="C6" s="16"/>
    </row>
    <row r="7" spans="2:4" ht="12.75">
      <c r="B7" s="15"/>
      <c r="C7" s="16"/>
      <c r="D7" s="12"/>
    </row>
    <row r="8" spans="2:3" ht="12.75">
      <c r="B8" s="15"/>
      <c r="C8" s="16"/>
    </row>
    <row r="9" spans="2:3" ht="12.75">
      <c r="B9" s="15"/>
      <c r="C9" s="16"/>
    </row>
    <row r="10" spans="2:3" ht="12.75">
      <c r="B10" s="15"/>
      <c r="C10" s="17"/>
    </row>
    <row r="11" spans="2:3" ht="12.75">
      <c r="B11" s="14"/>
      <c r="C11" s="18" t="s">
        <v>10</v>
      </c>
    </row>
    <row r="12" spans="2:6" ht="12.75" customHeight="1">
      <c r="B12" s="15"/>
      <c r="C12" s="16"/>
      <c r="D12" s="19"/>
      <c r="E12" s="20"/>
      <c r="F12" s="21"/>
    </row>
    <row r="13" spans="2:6" ht="12.75">
      <c r="B13" s="15"/>
      <c r="C13" s="16"/>
      <c r="D13" s="19"/>
      <c r="E13" s="20"/>
      <c r="F13" s="21"/>
    </row>
    <row r="14" spans="2:6" ht="12.75">
      <c r="B14" s="15"/>
      <c r="C14" s="16"/>
      <c r="D14" s="19"/>
      <c r="E14" s="20"/>
      <c r="F14" s="21"/>
    </row>
    <row r="15" spans="2:6" ht="12.75">
      <c r="B15" s="15"/>
      <c r="C15" s="17"/>
      <c r="D15" s="19"/>
      <c r="E15" s="20"/>
      <c r="F15" s="21"/>
    </row>
    <row r="16" spans="2:6" ht="12.75" customHeight="1">
      <c r="B16" s="15"/>
      <c r="C16" s="9" t="s">
        <v>11</v>
      </c>
      <c r="D16" s="19"/>
      <c r="E16" s="20"/>
      <c r="F16" s="21"/>
    </row>
    <row r="17" spans="1:6" ht="12.75" customHeight="1">
      <c r="A17" s="13"/>
      <c r="B17" s="15"/>
      <c r="C17" s="15"/>
      <c r="D17" s="19"/>
      <c r="E17" s="20"/>
      <c r="F17" s="21"/>
    </row>
    <row r="18" spans="2:6" ht="12.75" customHeight="1">
      <c r="B18" s="15"/>
      <c r="C18" s="15"/>
      <c r="D18" s="19"/>
      <c r="E18" s="20"/>
      <c r="F18" s="21"/>
    </row>
    <row r="19" spans="2:6" ht="12.75" customHeight="1">
      <c r="B19" s="15"/>
      <c r="C19" s="15"/>
      <c r="D19" s="19"/>
      <c r="E19" s="20"/>
      <c r="F19" s="21"/>
    </row>
    <row r="20" spans="1:6" ht="12.75" customHeight="1">
      <c r="A20" s="22"/>
      <c r="B20" s="15"/>
      <c r="C20" s="15"/>
      <c r="D20" s="19"/>
      <c r="E20" s="20"/>
      <c r="F20" s="21"/>
    </row>
    <row r="21" spans="2:6" ht="12.75" customHeight="1">
      <c r="B21" s="15"/>
      <c r="D21" s="19"/>
      <c r="E21" s="20"/>
      <c r="F21" s="21"/>
    </row>
    <row r="22" spans="2:6" ht="12.75" customHeight="1">
      <c r="B22" s="15"/>
      <c r="D22" s="19"/>
      <c r="E22" s="20"/>
      <c r="F22" s="21"/>
    </row>
    <row r="23" spans="2:6" ht="12.75" customHeight="1">
      <c r="B23" s="15"/>
      <c r="C23" s="14" t="s">
        <v>12</v>
      </c>
      <c r="D23" s="19"/>
      <c r="E23" s="20"/>
      <c r="F23" s="21"/>
    </row>
    <row r="24" spans="2:6" ht="12.75" customHeight="1">
      <c r="B24" s="15"/>
      <c r="C24" s="15"/>
      <c r="D24" s="19"/>
      <c r="E24" s="20"/>
      <c r="F24" s="21"/>
    </row>
    <row r="25" spans="1:6" ht="12.75" customHeight="1">
      <c r="A25" s="17"/>
      <c r="C25" s="15"/>
      <c r="D25" s="19"/>
      <c r="E25" s="20"/>
      <c r="F25" s="21"/>
    </row>
    <row r="26" spans="1:3" ht="12.75" customHeight="1">
      <c r="A26" s="17"/>
      <c r="C26" s="15"/>
    </row>
    <row r="27" ht="12.75" customHeight="1">
      <c r="C27" s="15"/>
    </row>
    <row r="28" ht="12.75" customHeight="1">
      <c r="C28" s="15"/>
    </row>
    <row r="29" spans="2:3" ht="12.75" customHeight="1">
      <c r="B29" s="15"/>
      <c r="C29" s="15"/>
    </row>
    <row r="30" ht="12.75" customHeight="1"/>
    <row r="31" ht="12.75">
      <c r="C31" s="14" t="s">
        <v>13</v>
      </c>
    </row>
    <row r="32" ht="12.75">
      <c r="C32" s="23"/>
    </row>
    <row r="34" ht="12.75">
      <c r="C34" s="14" t="s">
        <v>14</v>
      </c>
    </row>
    <row r="35" ht="12.75">
      <c r="C35" s="20"/>
    </row>
    <row r="36" ht="12.75">
      <c r="C36" s="20"/>
    </row>
    <row r="37" ht="12.75">
      <c r="C37" s="20"/>
    </row>
    <row r="38" ht="12.75">
      <c r="C38" s="20"/>
    </row>
    <row r="39" ht="12.75">
      <c r="C39" s="20"/>
    </row>
    <row r="40" ht="12.75" customHeight="1">
      <c r="C40" s="20"/>
    </row>
    <row r="41" ht="12.75">
      <c r="C41" s="14"/>
    </row>
    <row r="42" ht="12.75" customHeight="1">
      <c r="C42" s="15"/>
    </row>
    <row r="43" ht="12.75">
      <c r="C43" s="15"/>
    </row>
    <row r="44" ht="12.75">
      <c r="C44" s="15"/>
    </row>
    <row r="45" ht="12.75">
      <c r="C45" s="15"/>
    </row>
    <row r="46" ht="12.75">
      <c r="C46" s="16"/>
    </row>
    <row r="47" ht="12.75">
      <c r="C47" s="16"/>
    </row>
    <row r="48" ht="12.75">
      <c r="C48" s="16"/>
    </row>
    <row r="49" ht="12.75">
      <c r="C49" s="16"/>
    </row>
    <row r="50" ht="12.75">
      <c r="C50" s="16"/>
    </row>
    <row r="51" ht="12.75">
      <c r="C51" s="16"/>
    </row>
    <row r="52" ht="12.75">
      <c r="C52" s="16"/>
    </row>
    <row r="53" ht="12.75">
      <c r="C53" s="1"/>
    </row>
    <row r="54" ht="12.75">
      <c r="C54" s="1"/>
    </row>
    <row r="55" ht="12.75">
      <c r="C55" s="1"/>
    </row>
    <row r="56" ht="12.75">
      <c r="C56" s="24"/>
    </row>
    <row r="57" ht="12.75">
      <c r="C57" s="20"/>
    </row>
    <row r="58" ht="12.75">
      <c r="C58" s="20"/>
    </row>
    <row r="59" ht="12.75">
      <c r="C59" s="20"/>
    </row>
    <row r="60" ht="12.75">
      <c r="C60" s="20"/>
    </row>
    <row r="61" ht="12.75">
      <c r="C61" s="20"/>
    </row>
    <row r="62" ht="12" customHeight="1">
      <c r="C62" s="20"/>
    </row>
    <row r="63" ht="12" customHeight="1">
      <c r="C63" s="20"/>
    </row>
    <row r="64" ht="12" customHeight="1">
      <c r="C64" s="20"/>
    </row>
    <row r="65" ht="12" customHeight="1">
      <c r="C65" s="20"/>
    </row>
    <row r="66" ht="12" customHeight="1">
      <c r="C66" s="20"/>
    </row>
    <row r="67" ht="12" customHeight="1">
      <c r="C67" s="20"/>
    </row>
    <row r="68" ht="12" customHeight="1">
      <c r="C68" s="20"/>
    </row>
    <row r="69" ht="12" customHeight="1">
      <c r="C69" s="20"/>
    </row>
    <row r="70" ht="12" customHeight="1">
      <c r="C70" s="20"/>
    </row>
  </sheetData>
  <sheetProtection/>
  <printOptions/>
  <pageMargins left="0.7875" right="0.7875" top="0.7875" bottom="0.7875"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Q8"/>
  <sheetViews>
    <sheetView zoomScalePageLayoutView="0" workbookViewId="0" topLeftCell="A1">
      <selection activeCell="B35" sqref="B35"/>
    </sheetView>
  </sheetViews>
  <sheetFormatPr defaultColWidth="9.140625" defaultRowHeight="12.75"/>
  <cols>
    <col min="2" max="2" width="29.140625" style="1" customWidth="1"/>
    <col min="3" max="3" width="53.28125" style="25" customWidth="1"/>
    <col min="4" max="4" width="7.8515625" style="1" customWidth="1"/>
    <col min="5" max="5" width="5.7109375" style="25" customWidth="1"/>
    <col min="7" max="7" width="11.7109375" style="25" customWidth="1"/>
    <col min="13" max="13" width="13.57421875" style="25" customWidth="1"/>
    <col min="14" max="14" width="35.00390625" style="1" customWidth="1"/>
    <col min="16" max="16" width="24.7109375" style="26" customWidth="1"/>
    <col min="17" max="17" width="13.57421875" style="26" customWidth="1"/>
  </cols>
  <sheetData>
    <row r="1" spans="1:15" ht="20.25">
      <c r="A1" s="27" t="s">
        <v>265</v>
      </c>
      <c r="C1" s="11" t="s">
        <v>15</v>
      </c>
      <c r="D1" s="1">
        <v>3010</v>
      </c>
      <c r="F1" s="1" t="s">
        <v>16</v>
      </c>
      <c r="G1" s="1"/>
      <c r="H1" s="1"/>
      <c r="I1" s="1"/>
      <c r="J1" s="1"/>
      <c r="K1" s="1"/>
      <c r="L1" s="1"/>
      <c r="M1" s="1"/>
      <c r="N1" s="25"/>
      <c r="O1" s="1"/>
    </row>
    <row r="2" spans="1:15" ht="12.75">
      <c r="A2" s="1" t="s">
        <v>17</v>
      </c>
      <c r="C2" s="1"/>
      <c r="F2" s="1"/>
      <c r="G2" s="1"/>
      <c r="H2" s="1"/>
      <c r="I2" s="1"/>
      <c r="J2" s="1"/>
      <c r="K2" s="1"/>
      <c r="L2" s="1"/>
      <c r="M2" s="1"/>
      <c r="N2" s="25"/>
      <c r="O2" s="1"/>
    </row>
    <row r="3" spans="1:15" ht="12.75">
      <c r="A3" s="28" t="s">
        <v>18</v>
      </c>
      <c r="B3" s="29"/>
      <c r="C3" s="29"/>
      <c r="D3" s="29"/>
      <c r="E3" s="29"/>
      <c r="F3" s="29"/>
      <c r="G3" s="1"/>
      <c r="H3" s="1"/>
      <c r="I3" s="1"/>
      <c r="J3" s="1"/>
      <c r="K3" s="1"/>
      <c r="L3" s="1"/>
      <c r="M3" s="1"/>
      <c r="N3" s="25"/>
      <c r="O3" s="1"/>
    </row>
    <row r="4" spans="1:15" ht="12.75">
      <c r="A4" s="30" t="s">
        <v>19</v>
      </c>
      <c r="B4" s="30" t="s">
        <v>20</v>
      </c>
      <c r="C4" s="31" t="s">
        <v>21</v>
      </c>
      <c r="D4" s="30" t="s">
        <v>22</v>
      </c>
      <c r="E4" s="30" t="s">
        <v>23</v>
      </c>
      <c r="F4" s="30"/>
      <c r="G4" s="1"/>
      <c r="H4" s="1"/>
      <c r="I4" s="1"/>
      <c r="J4" s="1"/>
      <c r="K4" s="1"/>
      <c r="L4" s="1"/>
      <c r="M4" s="1"/>
      <c r="N4" s="25"/>
      <c r="O4" s="1"/>
    </row>
    <row r="5" spans="1:15" ht="12.75">
      <c r="A5" s="29"/>
      <c r="B5" s="29"/>
      <c r="C5" s="29"/>
      <c r="D5" s="29"/>
      <c r="E5" s="29"/>
      <c r="F5" s="29"/>
      <c r="G5" s="1"/>
      <c r="H5" s="1"/>
      <c r="I5" s="1"/>
      <c r="J5" s="1"/>
      <c r="K5" s="1"/>
      <c r="L5" s="1"/>
      <c r="M5" s="1"/>
      <c r="N5" s="25"/>
      <c r="O5" s="1"/>
    </row>
    <row r="6" spans="1:15" ht="12.75">
      <c r="A6" s="1" t="s">
        <v>24</v>
      </c>
      <c r="C6" s="1"/>
      <c r="F6" s="1"/>
      <c r="G6" s="1"/>
      <c r="H6" s="1"/>
      <c r="I6" s="1"/>
      <c r="J6" s="1"/>
      <c r="K6" s="1"/>
      <c r="L6" s="1"/>
      <c r="M6" s="1"/>
      <c r="N6" s="25"/>
      <c r="O6" s="1"/>
    </row>
    <row r="7" spans="1:17" s="35" customFormat="1" ht="38.25">
      <c r="A7" s="32" t="s">
        <v>25</v>
      </c>
      <c r="B7" s="7" t="s">
        <v>26</v>
      </c>
      <c r="C7" s="7" t="s">
        <v>27</v>
      </c>
      <c r="D7" s="7" t="s">
        <v>28</v>
      </c>
      <c r="E7" s="7" t="s">
        <v>29</v>
      </c>
      <c r="F7" s="7" t="s">
        <v>30</v>
      </c>
      <c r="G7" s="7" t="s">
        <v>31</v>
      </c>
      <c r="H7" s="7" t="s">
        <v>32</v>
      </c>
      <c r="I7" s="7" t="s">
        <v>33</v>
      </c>
      <c r="J7" s="7" t="s">
        <v>34</v>
      </c>
      <c r="K7" s="33" t="s">
        <v>35</v>
      </c>
      <c r="L7" s="7" t="s">
        <v>36</v>
      </c>
      <c r="M7" s="7" t="s">
        <v>37</v>
      </c>
      <c r="N7" s="7" t="s">
        <v>38</v>
      </c>
      <c r="O7" s="7" t="s">
        <v>39</v>
      </c>
      <c r="P7" s="34" t="s">
        <v>40</v>
      </c>
      <c r="Q7" s="34"/>
    </row>
    <row r="8" spans="1:16" ht="12.75" customHeight="1">
      <c r="A8" s="25">
        <v>8000</v>
      </c>
      <c r="B8" s="36" t="s">
        <v>41</v>
      </c>
      <c r="C8" s="36" t="s">
        <v>42</v>
      </c>
      <c r="D8" s="1">
        <v>1</v>
      </c>
      <c r="E8" s="1">
        <v>0.5</v>
      </c>
      <c r="F8" s="36" t="s">
        <v>43</v>
      </c>
      <c r="G8" s="36" t="s">
        <v>44</v>
      </c>
      <c r="H8" s="37">
        <v>14</v>
      </c>
      <c r="I8" s="36" t="s">
        <v>45</v>
      </c>
      <c r="J8" s="37">
        <v>50</v>
      </c>
      <c r="K8" s="37">
        <v>100</v>
      </c>
      <c r="M8" s="36" t="s">
        <v>46</v>
      </c>
      <c r="N8" s="38" t="str">
        <f>CONCATENATE($A$4,A8,$B$4,B8,$C$4,D8,",100,",E8,",0,'",F8,"','",G8,"',0.1",$D$4,M8,",'0',",H8,",",K8,",'",I8,"'",$E$4,C8,"','nosound',",J8,",'",P8,"','');")</f>
        <v>INSERT INTO `item_stats` VALUES (8000,'B','Basic Cook Book',1,100,0.5,0,'BULK MIND','STACKABLE',0.1,0,4,-1,-1,0,0,0,0,0,0,0.1,0.1,0.1,0,0,0,0,0,0,'books#bookclosed01','/planeshift/materials/bookclosed01_icon.dds','','','','0',14,100,'RECIPE','',0,'',0,'',0,0,0,0,0,0,0,1,'Book','nosound',50,'''','');</v>
      </c>
      <c r="O8" s="1">
        <f>IF(L8&gt;0,CONCATENATE("INSERT INTO `progression_events` VALUES (",P8,",'",L8,"');"),"")</f>
      </c>
      <c r="P8" s="39" t="s">
        <v>47</v>
      </c>
    </row>
    <row r="9" ht="12.75"/>
    <row r="11" ht="12.75"/>
    <row r="12" ht="12.75"/>
    <row r="13" ht="12.75"/>
    <row r="14" ht="12.75"/>
    <row r="15" ht="12.75"/>
    <row r="16" ht="12.75"/>
    <row r="17" ht="12.75"/>
    <row r="18" ht="12.75"/>
  </sheetData>
  <sheetProtection/>
  <printOptions/>
  <pageMargins left="0.7875" right="0.7875" top="0.7875" bottom="0.7875"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1:CL4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22" sqref="B22"/>
    </sheetView>
  </sheetViews>
  <sheetFormatPr defaultColWidth="9.140625" defaultRowHeight="12.75"/>
  <cols>
    <col min="2" max="2" width="24.8515625" style="1" customWidth="1"/>
    <col min="3" max="3" width="18.57421875" style="1" customWidth="1"/>
    <col min="4" max="4" width="8.28125" style="1" customWidth="1"/>
    <col min="5" max="5" width="9.7109375" style="1" customWidth="1"/>
    <col min="7" max="7" width="9.8515625" style="1" customWidth="1"/>
    <col min="8" max="8" width="9.7109375" style="1" customWidth="1"/>
    <col min="9" max="9" width="12.00390625" style="1" customWidth="1"/>
    <col min="10" max="10" width="7.28125" style="1" customWidth="1"/>
    <col min="11" max="11" width="12.00390625" style="1" customWidth="1"/>
    <col min="12" max="12" width="6.00390625" style="1" customWidth="1"/>
    <col min="13" max="13" width="12.140625" style="1" customWidth="1"/>
    <col min="14" max="14" width="34.57421875" style="1" customWidth="1"/>
    <col min="16" max="16" width="16.7109375" style="1" customWidth="1"/>
  </cols>
  <sheetData>
    <row r="1" spans="1:16" ht="20.25">
      <c r="A1" s="27" t="s">
        <v>266</v>
      </c>
      <c r="E1" s="11" t="s">
        <v>15</v>
      </c>
      <c r="F1" s="1">
        <v>4810</v>
      </c>
      <c r="N1" s="25"/>
      <c r="O1" s="1"/>
      <c r="P1" s="25"/>
    </row>
    <row r="2" spans="1:16" ht="12.75">
      <c r="A2" s="1" t="s">
        <v>48</v>
      </c>
      <c r="E2" s="25"/>
      <c r="F2" s="1"/>
      <c r="N2" s="25"/>
      <c r="O2" s="1"/>
      <c r="P2" s="25"/>
    </row>
    <row r="3" spans="1:16" ht="12.75">
      <c r="A3" s="28" t="s">
        <v>18</v>
      </c>
      <c r="B3" s="29"/>
      <c r="C3" s="29"/>
      <c r="D3" s="29"/>
      <c r="E3" s="29"/>
      <c r="F3" s="29"/>
      <c r="N3" s="25"/>
      <c r="O3" s="1"/>
      <c r="P3" s="25"/>
    </row>
    <row r="4" spans="1:16" ht="12.75">
      <c r="A4" s="29" t="s">
        <v>19</v>
      </c>
      <c r="B4" s="29" t="s">
        <v>20</v>
      </c>
      <c r="C4" s="40" t="s">
        <v>21</v>
      </c>
      <c r="D4" s="29" t="s">
        <v>49</v>
      </c>
      <c r="E4" s="29" t="s">
        <v>23</v>
      </c>
      <c r="F4" s="29"/>
      <c r="G4" s="20"/>
      <c r="H4" s="20"/>
      <c r="N4" s="25"/>
      <c r="O4" s="1"/>
      <c r="P4" s="25"/>
    </row>
    <row r="5" spans="1:16" ht="12.75">
      <c r="A5" s="29"/>
      <c r="B5" s="29"/>
      <c r="C5" s="29"/>
      <c r="D5" s="29"/>
      <c r="E5" s="29"/>
      <c r="F5" s="29"/>
      <c r="N5" s="25"/>
      <c r="O5" s="1"/>
      <c r="P5" s="25"/>
    </row>
    <row r="6" spans="1:16" ht="12.75">
      <c r="A6" s="1" t="s">
        <v>50</v>
      </c>
      <c r="E6" s="25"/>
      <c r="F6" s="1"/>
      <c r="N6" s="25"/>
      <c r="O6" s="1"/>
      <c r="P6" s="25"/>
    </row>
    <row r="7" spans="1:16" s="35" customFormat="1" ht="51">
      <c r="A7" s="32" t="s">
        <v>25</v>
      </c>
      <c r="B7" s="7" t="s">
        <v>26</v>
      </c>
      <c r="C7" s="7" t="s">
        <v>27</v>
      </c>
      <c r="D7" s="7" t="s">
        <v>28</v>
      </c>
      <c r="E7" s="7" t="s">
        <v>29</v>
      </c>
      <c r="F7" s="7" t="s">
        <v>30</v>
      </c>
      <c r="G7" s="7" t="s">
        <v>31</v>
      </c>
      <c r="H7" s="7" t="s">
        <v>32</v>
      </c>
      <c r="I7" s="7" t="s">
        <v>33</v>
      </c>
      <c r="J7" s="33" t="s">
        <v>51</v>
      </c>
      <c r="K7" s="33" t="s">
        <v>35</v>
      </c>
      <c r="L7" s="7" t="s">
        <v>36</v>
      </c>
      <c r="M7" s="7" t="s">
        <v>37</v>
      </c>
      <c r="N7" s="7" t="s">
        <v>38</v>
      </c>
      <c r="O7" s="7" t="s">
        <v>39</v>
      </c>
      <c r="P7" s="41" t="s">
        <v>52</v>
      </c>
    </row>
    <row r="8" spans="1:90" s="47" customFormat="1" ht="12.75" customHeight="1">
      <c r="A8" s="42">
        <v>312</v>
      </c>
      <c r="B8" t="s">
        <v>53</v>
      </c>
      <c r="C8" t="s">
        <v>54</v>
      </c>
      <c r="D8" s="43">
        <v>2</v>
      </c>
      <c r="E8" s="43">
        <v>3</v>
      </c>
      <c r="F8" t="s">
        <v>55</v>
      </c>
      <c r="G8" t="s">
        <v>56</v>
      </c>
      <c r="H8">
        <v>8</v>
      </c>
      <c r="I8" t="s">
        <v>57</v>
      </c>
      <c r="J8">
        <v>50</v>
      </c>
      <c r="K8">
        <v>0</v>
      </c>
      <c r="L8"/>
      <c r="M8" t="s">
        <v>58</v>
      </c>
      <c r="N8" s="44" t="str">
        <f aca="true" t="shared" si="0" ref="N8:N13">CONCATENATE($A$4,A8,$B$4,B8,$C$4,D8,",100,",E8,",50,'",F8,"',0,'",G8,"'",$D$4,M8,",'0',",H8,",",K8,",'",I8,"'",$E$4,C8,"','nosound',",J8,",","'','');")</f>
        <v>INSERT INTO `item_stats` VALUES (312,'B','Mortar and Pestle',2,100,3,50,'BULK',0,'CONTAINER',4,-1,-1,0,0,0,0,0,0,2.1,0,1,0,0,0,0,0,0,0,0,0,0,0,0,0,0,0,0,0,0,0,0,1,0.2,0.2,0.2,0,0,0,0,0,0,0,0,0,0,0,0,'tools#pestle01','/planeshift/materials/pestle01_icon.dds','','','','0',8,0,'TOOL','',0,'',0,'',0,0,0,0,0,0,0,1,'A mortar and a pestle','nosound',50,'','');</v>
      </c>
      <c r="O8" s="45">
        <f aca="true" t="shared" si="1" ref="O8:O13">IF(L8&gt;0,CONCATENATE("INSERT INTO `progression_events` VALUES (",P8,",'",L8,"');"),"")</f>
      </c>
      <c r="P8" s="46" t="e">
        <f>NA()</f>
        <v>#N/A</v>
      </c>
      <c r="V8" s="45"/>
      <c r="W8" s="45"/>
      <c r="X8" s="45"/>
      <c r="Y8" s="45"/>
      <c r="Z8" s="45"/>
      <c r="AH8" s="45"/>
      <c r="AI8" s="45"/>
      <c r="AJ8" s="45"/>
      <c r="AK8" s="45"/>
      <c r="AS8" s="45"/>
      <c r="AT8" s="45"/>
      <c r="AU8" s="45"/>
      <c r="AV8" s="45"/>
      <c r="AW8" s="45"/>
      <c r="AX8" s="45"/>
      <c r="AY8" s="45"/>
      <c r="AZ8" s="45"/>
      <c r="BA8" s="45"/>
      <c r="BI8" s="45"/>
      <c r="BK8" s="45"/>
      <c r="BP8" s="45"/>
      <c r="BR8" s="45"/>
      <c r="BS8" s="45"/>
      <c r="CH8" s="45"/>
      <c r="CI8" s="45"/>
      <c r="CL8" s="48"/>
    </row>
    <row r="9" spans="1:90" s="47" customFormat="1" ht="12.75" customHeight="1">
      <c r="A9" s="42">
        <v>8052</v>
      </c>
      <c r="B9" t="s">
        <v>59</v>
      </c>
      <c r="C9" t="s">
        <v>60</v>
      </c>
      <c r="D9" s="43">
        <v>5</v>
      </c>
      <c r="E9" s="43">
        <v>20</v>
      </c>
      <c r="F9" t="s">
        <v>61</v>
      </c>
      <c r="G9" t="s">
        <v>62</v>
      </c>
      <c r="H9">
        <v>8</v>
      </c>
      <c r="I9" t="s">
        <v>57</v>
      </c>
      <c r="J9">
        <v>50</v>
      </c>
      <c r="K9">
        <v>0</v>
      </c>
      <c r="L9"/>
      <c r="M9" t="s">
        <v>63</v>
      </c>
      <c r="N9" s="44" t="str">
        <f t="shared" si="0"/>
        <v>INSERT INTO `item_stats` VALUES (8052,'B','Pot',5,100,20,50,'BULK RIGHTHAND LEFTHAND',0,'CONTAINER CANTRANSFORM',4,-1,-1,0,0,0,0,0,0,2.1,0,1,0,0,0,0,0,0,0,0,0,0,0,0,0,0,0,0,0,0,0,0,1,0.2,0.2,0.2,0,0,0,0,0,0,0,0,0,0,0,0,'items#bowl01a','/planeshift/materials/bowl01a_icon.dds','','','','0',8,0,'TOOL','',0,'',0,'',0,0,0,0,0,0,0,1,'A metal pot.','nosound',50,'','');</v>
      </c>
      <c r="O9" s="45">
        <f t="shared" si="1"/>
      </c>
      <c r="P9" s="46" t="e">
        <f>NA()</f>
        <v>#N/A</v>
      </c>
      <c r="V9" s="45"/>
      <c r="W9" s="45"/>
      <c r="X9" s="45"/>
      <c r="Y9" s="45"/>
      <c r="Z9" s="45"/>
      <c r="AH9" s="45"/>
      <c r="AI9" s="45"/>
      <c r="AJ9" s="45"/>
      <c r="AK9" s="45"/>
      <c r="AS9" s="45"/>
      <c r="AT9" s="45"/>
      <c r="AU9" s="45"/>
      <c r="AV9" s="45"/>
      <c r="AW9" s="45"/>
      <c r="AX9" s="45"/>
      <c r="AY9" s="45"/>
      <c r="AZ9" s="45"/>
      <c r="BA9" s="45"/>
      <c r="BI9" s="45"/>
      <c r="BK9" s="45"/>
      <c r="BP9" s="45"/>
      <c r="BR9" s="45"/>
      <c r="BS9" s="45"/>
      <c r="CH9" s="45"/>
      <c r="CI9" s="45"/>
      <c r="CL9" s="45"/>
    </row>
    <row r="10" spans="1:90" s="47" customFormat="1" ht="12.75" customHeight="1">
      <c r="A10" s="42">
        <v>8053</v>
      </c>
      <c r="B10" t="s">
        <v>64</v>
      </c>
      <c r="C10" t="s">
        <v>65</v>
      </c>
      <c r="D10" s="43">
        <v>50</v>
      </c>
      <c r="E10" s="43">
        <v>2000</v>
      </c>
      <c r="F10" t="s">
        <v>55</v>
      </c>
      <c r="G10" t="s">
        <v>62</v>
      </c>
      <c r="H10">
        <v>8</v>
      </c>
      <c r="I10" t="s">
        <v>57</v>
      </c>
      <c r="J10">
        <v>50</v>
      </c>
      <c r="K10">
        <v>0</v>
      </c>
      <c r="L10"/>
      <c r="M10" t="s">
        <v>66</v>
      </c>
      <c r="N10" s="44" t="str">
        <f t="shared" si="0"/>
        <v>INSERT INTO `item_stats` VALUES (8053,'B','Preparation Table',50,100,2000,50,'BULK',0,'CONTAINER CANTRANSFORM',4,-1,-1,0,0,0,0,0,0,2.1,0,1,0,0,0,0,0,0,0,0,0,0,0,0,0,0,0,0,0,0,0,0,1,0.2,0.2,0.2,0,0,0,0,0,0,0,0,0,0,0,0,'tools#smithytable01','/planeshift/materials/table_01a_icon.dds','','','','0',8,0,'TOOL','',0,'',0,'',0,0,0,0,0,0,0,1,'Chefs preparation table','nosound',50,'','');</v>
      </c>
      <c r="O10" s="45">
        <f t="shared" si="1"/>
      </c>
      <c r="P10" s="46" t="e">
        <f>NA()</f>
        <v>#N/A</v>
      </c>
      <c r="V10" s="45"/>
      <c r="W10" s="45"/>
      <c r="X10" s="45"/>
      <c r="Y10" s="45"/>
      <c r="Z10" s="45"/>
      <c r="AH10" s="45"/>
      <c r="AI10" s="45"/>
      <c r="AJ10" s="45"/>
      <c r="AK10" s="45"/>
      <c r="AS10" s="45"/>
      <c r="AT10" s="45"/>
      <c r="AU10" s="45"/>
      <c r="AV10" s="45"/>
      <c r="AW10" s="45"/>
      <c r="AX10" s="45"/>
      <c r="AY10" s="45"/>
      <c r="AZ10" s="45"/>
      <c r="BA10" s="45"/>
      <c r="BI10" s="45"/>
      <c r="BK10" s="45"/>
      <c r="BP10" s="45"/>
      <c r="BR10" s="45"/>
      <c r="BS10" s="45"/>
      <c r="CH10" s="45"/>
      <c r="CI10" s="45"/>
      <c r="CL10" s="45"/>
    </row>
    <row r="11" spans="1:87" s="49" customFormat="1" ht="12.75" customHeight="1">
      <c r="A11" s="42">
        <v>8051</v>
      </c>
      <c r="B11" t="s">
        <v>67</v>
      </c>
      <c r="C11" t="s">
        <v>68</v>
      </c>
      <c r="D11">
        <v>0.5</v>
      </c>
      <c r="E11">
        <v>0.3</v>
      </c>
      <c r="F11" t="s">
        <v>61</v>
      </c>
      <c r="G11" t="s">
        <v>44</v>
      </c>
      <c r="H11">
        <v>8</v>
      </c>
      <c r="I11" t="s">
        <v>57</v>
      </c>
      <c r="J11">
        <v>50</v>
      </c>
      <c r="K11">
        <v>50</v>
      </c>
      <c r="L11"/>
      <c r="M11" t="s">
        <v>69</v>
      </c>
      <c r="N11" s="44" t="str">
        <f t="shared" si="0"/>
        <v>INSERT INTO `item_stats` VALUES (8051,'B','Kitchen Knife',0.5,100,0.3,50,'BULK RIGHTHAND LEFTHAND',0,'STACKABLE',4,-1,-1,0,0,0,0,0,0,2.1,0,1,0,0,0,0,0,0,0,0,0,0,0,0,0,0,0,0,0,0,0,0,1,0.2,0.2,0.2,0,0,0,0,0,0,0,0,0,0,0,0,'weapons#knife01a','/planeshift/materials/knife01a_icon.dds','','','','0',8,50,'TOOL','',0,'',0,'',0,0,0,0,0,0,0,1,'Sharp knife perfect for cutting ingredients','nosound',50,'','');</v>
      </c>
      <c r="O11" s="45">
        <f t="shared" si="1"/>
      </c>
      <c r="P11" s="46" t="e">
        <f>NA()</f>
        <v>#N/A</v>
      </c>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H11" s="45"/>
      <c r="CI11" s="45"/>
    </row>
    <row r="12" spans="1:87" s="49" customFormat="1" ht="12.75" customHeight="1">
      <c r="A12" s="42">
        <v>8062</v>
      </c>
      <c r="B12" t="s">
        <v>70</v>
      </c>
      <c r="C12" t="s">
        <v>71</v>
      </c>
      <c r="D12">
        <v>0.5</v>
      </c>
      <c r="E12">
        <v>0.3</v>
      </c>
      <c r="F12" t="s">
        <v>61</v>
      </c>
      <c r="G12" t="s">
        <v>44</v>
      </c>
      <c r="H12">
        <v>8</v>
      </c>
      <c r="I12" t="s">
        <v>57</v>
      </c>
      <c r="J12">
        <v>50</v>
      </c>
      <c r="K12">
        <v>50</v>
      </c>
      <c r="L12"/>
      <c r="M12" t="s">
        <v>69</v>
      </c>
      <c r="N12" s="44" t="str">
        <f t="shared" si="0"/>
        <v>INSERT INTO `item_stats` VALUES (8062,'B','Spreader',0.5,100,0.3,50,'BULK RIGHTHAND LEFTHAND',0,'STACKABLE',4,-1,-1,0,0,0,0,0,0,2.1,0,1,0,0,0,0,0,0,0,0,0,0,0,0,0,0,0,0,0,0,0,0,1,0.2,0.2,0.2,0,0,0,0,0,0,0,0,0,0,0,0,'weapons#knife01a','/planeshift/materials/knife01a_icon.dds','','','','0',8,50,'TOOL','',0,'',0,'',0,0,0,0,0,0,0,1,'Flat dull knife perfect for spreading toppings of all sorts','nosound',50,'','');</v>
      </c>
      <c r="O12" s="45">
        <f t="shared" si="1"/>
      </c>
      <c r="P12" s="46" t="e">
        <f>NA()</f>
        <v>#N/A</v>
      </c>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H12" s="45"/>
      <c r="CI12" s="45"/>
    </row>
    <row r="13" spans="1:16" s="45" customFormat="1" ht="12.75">
      <c r="A13" s="42">
        <v>8063</v>
      </c>
      <c r="B13" t="s">
        <v>72</v>
      </c>
      <c r="C13" t="s">
        <v>73</v>
      </c>
      <c r="D13">
        <v>0.5</v>
      </c>
      <c r="E13">
        <v>0.3</v>
      </c>
      <c r="F13" t="s">
        <v>61</v>
      </c>
      <c r="G13" t="s">
        <v>44</v>
      </c>
      <c r="H13">
        <v>8</v>
      </c>
      <c r="I13" t="s">
        <v>57</v>
      </c>
      <c r="J13">
        <v>50</v>
      </c>
      <c r="K13">
        <v>50</v>
      </c>
      <c r="L13"/>
      <c r="M13" t="s">
        <v>74</v>
      </c>
      <c r="N13" s="44" t="str">
        <f t="shared" si="0"/>
        <v>INSERT INTO `item_stats` VALUES (8063,'B','Scoop',0.5,100,0.3,50,'BULK RIGHTHAND LEFTHAND',0,'STACKABLE',4,-1,-1,0,0,0,0,0,0,2.1,0,1,0,0,0,0,0,0,0,0,0,0,0,0,0,0,0,0,0,0,0,0,1,0.2,0.2,0.2,0,0,0,0,0,0,0,0,0,0,0,0,'tools#spoon_wooden01a','/planeshift/materials/ladle01a_icon.dds','','','','0',8,50,'TOOL','',0,'',0,'',0,0,0,0,0,0,0,1,'Measuring scoop.','nosound',50,'','');</v>
      </c>
      <c r="O13" s="45">
        <f t="shared" si="1"/>
      </c>
      <c r="P13" s="46" t="e">
        <f>NA()</f>
        <v>#N/A</v>
      </c>
    </row>
    <row r="14" spans="1:16" s="47" customFormat="1" ht="12.75">
      <c r="A14" s="50"/>
      <c r="B14" s="45"/>
      <c r="C14" s="45"/>
      <c r="D14" s="45"/>
      <c r="E14" s="45"/>
      <c r="F14" s="51"/>
      <c r="G14" s="45"/>
      <c r="H14" s="45"/>
      <c r="I14" s="45"/>
      <c r="J14" s="45"/>
      <c r="K14" s="45"/>
      <c r="L14" s="45"/>
      <c r="M14" s="45"/>
      <c r="N14" s="44"/>
      <c r="O14" s="45"/>
      <c r="P14" s="46"/>
    </row>
    <row r="15" spans="1:90" s="47" customFormat="1" ht="12.75" customHeight="1">
      <c r="A15" s="50"/>
      <c r="B15" s="45"/>
      <c r="C15" s="52"/>
      <c r="D15" s="45"/>
      <c r="E15" s="53"/>
      <c r="F15" s="45"/>
      <c r="G15" s="45"/>
      <c r="H15" s="45"/>
      <c r="I15" s="45"/>
      <c r="J15" s="45"/>
      <c r="K15" s="45"/>
      <c r="L15" s="45"/>
      <c r="M15" s="45"/>
      <c r="N15" s="44"/>
      <c r="O15" s="45"/>
      <c r="P15" s="46"/>
      <c r="V15" s="45"/>
      <c r="W15" s="45"/>
      <c r="X15" s="45"/>
      <c r="Y15" s="45"/>
      <c r="Z15" s="45"/>
      <c r="AH15" s="45"/>
      <c r="AI15" s="45"/>
      <c r="AJ15" s="45"/>
      <c r="AK15" s="45"/>
      <c r="AS15" s="45"/>
      <c r="AT15" s="45"/>
      <c r="AU15" s="45"/>
      <c r="AV15" s="45"/>
      <c r="AW15" s="45"/>
      <c r="AX15" s="45"/>
      <c r="AY15" s="45"/>
      <c r="AZ15" s="45"/>
      <c r="BA15" s="45"/>
      <c r="BI15" s="45"/>
      <c r="BK15" s="45"/>
      <c r="BP15" s="45"/>
      <c r="BR15" s="45"/>
      <c r="BS15" s="45"/>
      <c r="CH15" s="45"/>
      <c r="CI15" s="45"/>
      <c r="CL15" s="45"/>
    </row>
    <row r="16" spans="1:16" s="1" customFormat="1" ht="12.75">
      <c r="A16" s="54"/>
      <c r="B16" s="11"/>
      <c r="C16" s="11"/>
      <c r="D16" s="11"/>
      <c r="E16" s="11"/>
      <c r="F16" s="11"/>
      <c r="G16" s="11"/>
      <c r="H16" s="11"/>
      <c r="I16" s="11"/>
      <c r="J16" s="13"/>
      <c r="K16" s="13"/>
      <c r="L16" s="11"/>
      <c r="M16" s="11"/>
      <c r="N16" s="11"/>
      <c r="O16" s="11"/>
      <c r="P16" s="55"/>
    </row>
    <row r="17" spans="1:16" s="1" customFormat="1" ht="12.75">
      <c r="A17" s="54"/>
      <c r="B17" s="11"/>
      <c r="C17" s="11"/>
      <c r="D17" s="11"/>
      <c r="E17" s="11"/>
      <c r="F17" s="11"/>
      <c r="G17" s="11"/>
      <c r="H17" s="11"/>
      <c r="I17" s="11"/>
      <c r="J17" s="13"/>
      <c r="K17" s="13"/>
      <c r="L17" s="11"/>
      <c r="M17" s="11"/>
      <c r="N17" s="11"/>
      <c r="O17" s="11"/>
      <c r="P17" s="55"/>
    </row>
    <row r="18" spans="1:16" s="1" customFormat="1" ht="12.75">
      <c r="A18" s="54"/>
      <c r="B18" s="11"/>
      <c r="C18" s="11"/>
      <c r="D18" s="11"/>
      <c r="E18" s="11"/>
      <c r="F18" s="11"/>
      <c r="G18" s="11"/>
      <c r="H18" s="11"/>
      <c r="I18" s="11"/>
      <c r="J18" s="13"/>
      <c r="K18" s="13"/>
      <c r="L18" s="11"/>
      <c r="M18" s="11"/>
      <c r="N18" s="11"/>
      <c r="O18" s="11"/>
      <c r="P18" s="55"/>
    </row>
    <row r="19" spans="1:16" ht="12.75">
      <c r="A19" s="56"/>
      <c r="B19" s="24"/>
      <c r="D19" s="57"/>
      <c r="F19" s="1"/>
      <c r="N19" s="58"/>
      <c r="O19" s="1"/>
      <c r="P19" s="29"/>
    </row>
    <row r="20" spans="1:16" ht="12.75">
      <c r="A20" s="56"/>
      <c r="D20" s="57"/>
      <c r="F20" s="1"/>
      <c r="N20" s="58"/>
      <c r="O20" s="1"/>
      <c r="P20" s="29"/>
    </row>
    <row r="21" spans="4:16" ht="12.75">
      <c r="D21" s="57"/>
      <c r="F21" s="1"/>
      <c r="N21" s="58"/>
      <c r="O21" s="1"/>
      <c r="P21" s="29"/>
    </row>
    <row r="22" spans="1:16" ht="12.75">
      <c r="A22" s="59"/>
      <c r="D22" s="57"/>
      <c r="F22" s="1"/>
      <c r="N22" s="58"/>
      <c r="O22" s="1"/>
      <c r="P22" s="29"/>
    </row>
    <row r="23" spans="1:16" ht="12.75">
      <c r="A23" s="59"/>
      <c r="D23" s="57"/>
      <c r="F23" s="1"/>
      <c r="N23" s="58"/>
      <c r="O23" s="1"/>
      <c r="P23" s="29"/>
    </row>
    <row r="24" spans="1:16" ht="12.75">
      <c r="A24" s="56"/>
      <c r="D24" s="57"/>
      <c r="F24" s="1"/>
      <c r="N24" s="58"/>
      <c r="O24" s="1"/>
      <c r="P24" s="29"/>
    </row>
    <row r="25" spans="1:16" ht="12.75">
      <c r="A25" s="56"/>
      <c r="D25" s="57"/>
      <c r="F25" s="1"/>
      <c r="N25" s="58"/>
      <c r="O25" s="1"/>
      <c r="P25" s="29"/>
    </row>
    <row r="26" spans="1:16" ht="12.75">
      <c r="A26" s="56"/>
      <c r="D26" s="57"/>
      <c r="F26" s="1"/>
      <c r="N26" s="58"/>
      <c r="O26" s="1"/>
      <c r="P26" s="29"/>
    </row>
    <row r="27" spans="1:16" ht="12.75">
      <c r="A27" s="56"/>
      <c r="D27" s="57"/>
      <c r="F27" s="1"/>
      <c r="N27" s="58"/>
      <c r="O27" s="1"/>
      <c r="P27" s="29"/>
    </row>
    <row r="28" spans="1:16" ht="12.75">
      <c r="A28" s="56"/>
      <c r="D28" s="57"/>
      <c r="F28" s="1"/>
      <c r="N28" s="58"/>
      <c r="O28" s="1"/>
      <c r="P28" s="29"/>
    </row>
    <row r="29" spans="1:16" ht="15">
      <c r="A29" s="56"/>
      <c r="D29" s="57"/>
      <c r="E29" s="60"/>
      <c r="F29" s="1"/>
      <c r="N29" s="58"/>
      <c r="O29" s="1"/>
      <c r="P29" s="29"/>
    </row>
    <row r="30" spans="1:16" s="1" customFormat="1" ht="12.75">
      <c r="A30" s="56"/>
      <c r="B30" s="61"/>
      <c r="N30" s="58"/>
      <c r="P30" s="29"/>
    </row>
    <row r="31" spans="1:16" ht="12.75">
      <c r="A31" s="56"/>
      <c r="D31" s="57"/>
      <c r="F31" s="1"/>
      <c r="N31" s="58"/>
      <c r="O31" s="1"/>
      <c r="P31" s="29"/>
    </row>
    <row r="32" spans="1:16" ht="12.75">
      <c r="A32" s="56"/>
      <c r="D32" s="57"/>
      <c r="F32" s="1"/>
      <c r="N32" s="58"/>
      <c r="O32" s="1"/>
      <c r="P32" s="29"/>
    </row>
    <row r="33" spans="1:16" ht="15">
      <c r="A33" s="56"/>
      <c r="D33" s="57"/>
      <c r="E33" s="60"/>
      <c r="F33" s="1"/>
      <c r="N33" s="58"/>
      <c r="O33" s="1"/>
      <c r="P33" s="29"/>
    </row>
    <row r="34" spans="1:16" ht="12.75">
      <c r="A34" s="56"/>
      <c r="B34" s="39"/>
      <c r="F34" s="1"/>
      <c r="N34" s="58"/>
      <c r="O34" s="1"/>
      <c r="P34" s="29"/>
    </row>
    <row r="35" spans="1:16" ht="12.75">
      <c r="A35" s="56"/>
      <c r="B35" s="39"/>
      <c r="F35" s="1"/>
      <c r="N35" s="58"/>
      <c r="O35" s="1"/>
      <c r="P35" s="29"/>
    </row>
    <row r="36" spans="1:16" ht="12.75">
      <c r="A36" s="56"/>
      <c r="B36" s="39"/>
      <c r="F36" s="1"/>
      <c r="N36" s="58"/>
      <c r="O36" s="1"/>
      <c r="P36" s="29"/>
    </row>
    <row r="37" spans="1:16" ht="12.75">
      <c r="A37" s="56"/>
      <c r="B37" s="39"/>
      <c r="F37" s="1"/>
      <c r="N37" s="58"/>
      <c r="O37" s="1"/>
      <c r="P37" s="29"/>
    </row>
    <row r="38" spans="1:16" ht="12.75">
      <c r="A38" s="56"/>
      <c r="B38" s="39"/>
      <c r="F38" s="1"/>
      <c r="N38" s="58"/>
      <c r="O38" s="1"/>
      <c r="P38" s="29"/>
    </row>
    <row r="39" spans="1:16" ht="12.75">
      <c r="A39" s="56"/>
      <c r="B39" s="61"/>
      <c r="F39" s="1"/>
      <c r="N39" s="58"/>
      <c r="O39" s="1"/>
      <c r="P39" s="29"/>
    </row>
    <row r="40" spans="1:16" s="65" customFormat="1" ht="12.75">
      <c r="A40" s="56"/>
      <c r="B40" s="62"/>
      <c r="C40" s="63"/>
      <c r="D40" s="63"/>
      <c r="E40" s="63"/>
      <c r="F40" s="63"/>
      <c r="G40" s="63"/>
      <c r="H40" s="63"/>
      <c r="I40" s="63"/>
      <c r="J40" s="63"/>
      <c r="K40" s="63"/>
      <c r="L40" s="63"/>
      <c r="M40" s="63"/>
      <c r="N40" s="58"/>
      <c r="O40" s="63"/>
      <c r="P40" s="64"/>
    </row>
    <row r="41" spans="1:16" ht="12.75">
      <c r="A41" s="56"/>
      <c r="B41" s="66"/>
      <c r="F41" s="1"/>
      <c r="N41" s="58"/>
      <c r="O41" s="1"/>
      <c r="P41" s="29"/>
    </row>
    <row r="42" ht="12.75"/>
    <row r="43" ht="12.75"/>
    <row r="44" ht="12.75"/>
    <row r="45" ht="12.75"/>
    <row r="46" ht="12.75"/>
    <row r="47" ht="12.75"/>
    <row r="48" ht="12.75"/>
    <row r="49" ht="12.75"/>
    <row r="50" ht="12.75"/>
    <row r="51" ht="12.75"/>
    <row r="52" ht="12.75"/>
  </sheetData>
  <sheetProtection/>
  <printOptions/>
  <pageMargins left="0.7875" right="0.7875" top="0.7875" bottom="0.7875" header="0.5118055555555555" footer="0.5118055555555555"/>
  <pageSetup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Q152"/>
  <sheetViews>
    <sheetView zoomScalePageLayoutView="0" workbookViewId="0" topLeftCell="A1">
      <pane ySplit="7" topLeftCell="A8" activePane="bottomLeft" state="frozen"/>
      <selection pane="topLeft" activeCell="A1" sqref="A1"/>
      <selection pane="bottomLeft" activeCell="B13" sqref="B13"/>
    </sheetView>
  </sheetViews>
  <sheetFormatPr defaultColWidth="9.140625" defaultRowHeight="12.75"/>
  <cols>
    <col min="2" max="2" width="31.421875" style="1" customWidth="1"/>
    <col min="3" max="3" width="57.8515625" style="1" customWidth="1"/>
    <col min="4" max="4" width="8.00390625" style="1" customWidth="1"/>
    <col min="5" max="5" width="5.7109375" style="1" customWidth="1"/>
    <col min="6" max="6" width="27.7109375" style="1" customWidth="1"/>
    <col min="7" max="7" width="6.00390625" style="1" customWidth="1"/>
    <col min="8" max="8" width="9.57421875" style="1" customWidth="1"/>
    <col min="9" max="9" width="10.140625" style="1" customWidth="1"/>
    <col min="10" max="10" width="7.57421875" style="1" customWidth="1"/>
    <col min="11" max="11" width="6.421875" style="67" customWidth="1"/>
    <col min="12" max="12" width="11.140625" style="1" customWidth="1"/>
    <col min="13" max="13" width="15.00390625" style="1" customWidth="1"/>
    <col min="14" max="14" width="37.57421875" style="1" customWidth="1"/>
    <col min="15" max="15" width="15.00390625" style="1" customWidth="1"/>
    <col min="16" max="16" width="6.421875" style="1" customWidth="1"/>
    <col min="17" max="17" width="15.00390625" style="1" customWidth="1"/>
  </cols>
  <sheetData>
    <row r="1" spans="1:6" ht="20.25">
      <c r="A1" s="27" t="s">
        <v>267</v>
      </c>
      <c r="C1" s="11" t="s">
        <v>15</v>
      </c>
      <c r="D1" s="1">
        <v>4025</v>
      </c>
      <c r="F1" s="1" t="s">
        <v>16</v>
      </c>
    </row>
    <row r="2" ht="12.75">
      <c r="A2" s="1" t="s">
        <v>75</v>
      </c>
    </row>
    <row r="3" spans="1:6" ht="12.75">
      <c r="A3" s="58" t="s">
        <v>76</v>
      </c>
      <c r="B3" s="29"/>
      <c r="C3" s="29"/>
      <c r="D3" s="29"/>
      <c r="E3" s="29"/>
      <c r="F3" s="29"/>
    </row>
    <row r="4" spans="1:7" ht="12.75">
      <c r="A4" s="24" t="s">
        <v>19</v>
      </c>
      <c r="B4" s="24" t="s">
        <v>20</v>
      </c>
      <c r="C4" s="68" t="s">
        <v>21</v>
      </c>
      <c r="D4" s="24" t="s">
        <v>22</v>
      </c>
      <c r="E4" s="24" t="s">
        <v>23</v>
      </c>
      <c r="F4" s="24"/>
      <c r="G4" s="21"/>
    </row>
    <row r="5" spans="1:6" ht="12.75">
      <c r="A5" s="29"/>
      <c r="B5" s="29"/>
      <c r="C5" s="29"/>
      <c r="D5" s="29"/>
      <c r="E5" s="29"/>
      <c r="F5" s="29"/>
    </row>
    <row r="6" ht="12.75">
      <c r="A6" s="1" t="s">
        <v>50</v>
      </c>
    </row>
    <row r="7" spans="1:16" s="35" customFormat="1" ht="51">
      <c r="A7" s="7" t="s">
        <v>25</v>
      </c>
      <c r="B7" s="7" t="s">
        <v>77</v>
      </c>
      <c r="C7" s="7" t="s">
        <v>27</v>
      </c>
      <c r="D7" s="7" t="s">
        <v>28</v>
      </c>
      <c r="E7" s="7" t="s">
        <v>29</v>
      </c>
      <c r="F7" s="7" t="s">
        <v>30</v>
      </c>
      <c r="G7" s="7" t="s">
        <v>31</v>
      </c>
      <c r="H7" s="7" t="s">
        <v>32</v>
      </c>
      <c r="I7" s="7" t="s">
        <v>33</v>
      </c>
      <c r="J7" s="33" t="s">
        <v>51</v>
      </c>
      <c r="K7" s="69" t="s">
        <v>35</v>
      </c>
      <c r="L7" s="7" t="s">
        <v>36</v>
      </c>
      <c r="M7" s="7" t="s">
        <v>37</v>
      </c>
      <c r="N7" s="7" t="s">
        <v>38</v>
      </c>
      <c r="O7" s="7" t="s">
        <v>39</v>
      </c>
      <c r="P7" s="41" t="s">
        <v>52</v>
      </c>
    </row>
    <row r="8" spans="1:17" s="21" customFormat="1" ht="12.75">
      <c r="A8" s="24">
        <v>0</v>
      </c>
      <c r="C8" s="68"/>
      <c r="L8" s="24"/>
      <c r="M8" s="24"/>
      <c r="N8" s="24"/>
      <c r="O8" s="24"/>
      <c r="Q8" s="70"/>
    </row>
    <row r="9" spans="1:17" s="21" customFormat="1" ht="12.75">
      <c r="A9" s="24">
        <v>0</v>
      </c>
      <c r="B9" s="21" t="s">
        <v>78</v>
      </c>
      <c r="C9" s="68"/>
      <c r="L9" s="24"/>
      <c r="M9" s="24"/>
      <c r="N9" s="24"/>
      <c r="O9" s="24"/>
      <c r="Q9" s="70"/>
    </row>
    <row r="10" spans="1:17" s="21" customFormat="1" ht="12.75">
      <c r="A10" s="71" t="s">
        <v>79</v>
      </c>
      <c r="C10" s="68"/>
      <c r="L10" s="24"/>
      <c r="M10" s="24"/>
      <c r="N10" s="24"/>
      <c r="O10" s="24"/>
      <c r="Q10" s="70"/>
    </row>
    <row r="11" spans="1:17" s="56" customFormat="1" ht="12.75">
      <c r="A11" s="72">
        <v>73</v>
      </c>
      <c r="B11" s="72" t="s">
        <v>80</v>
      </c>
      <c r="C11" s="73" t="s">
        <v>81</v>
      </c>
      <c r="D11" s="74">
        <v>0.1</v>
      </c>
      <c r="E11" s="72">
        <v>1</v>
      </c>
      <c r="F11" s="72" t="s">
        <v>82</v>
      </c>
      <c r="G11" s="72" t="s">
        <v>44</v>
      </c>
      <c r="H11" s="72">
        <v>16</v>
      </c>
      <c r="I11" s="72" t="s">
        <v>83</v>
      </c>
      <c r="J11" s="72">
        <v>1</v>
      </c>
      <c r="K11" s="72">
        <v>0</v>
      </c>
      <c r="L11" s="72"/>
      <c r="M11" s="72" t="s">
        <v>84</v>
      </c>
      <c r="N11" s="75" t="str">
        <f>CONCATENATE($A$4,A11,$B$4,B11,$C$4,D11,",100,",E11,",0,0,'",F11,"','",G11,"'",$D$4,M11,",'0',",H11,",",K11,",'",I11,"'",$E$4,C11,"','nosound',",J11,",",Q11,",'','',-1,2,'','Y');")</f>
        <v>INSERT INTO `item_stats` VALUES (73,'B','Pile of dust',0.1,100,1,0,0,'BULK LEFTHAND RIGHTHAND','STACKABLE',0,4,-1,-1,0,0,0,0,0,0,0.1,0.1,0.1,0,0,0,0,0,0,115,116,0,0,0,'0',16,0,'GENERIC','',0,'',0,'',0,0,0,0,0,0,0,1,'A useless pile of dust.  Warning: Do not inhale!','nosound',1,,'','',-1,2,'','Y');</v>
      </c>
      <c r="O11" s="1">
        <f>IF(L11&gt;0,CONCATENATE("INSERT INTO `progression_events` VALUES (",P11,",'",L11,"');"),"")</f>
      </c>
      <c r="P11" s="76" t="e">
        <f>NA()</f>
        <v>#N/A</v>
      </c>
      <c r="Q11" s="77"/>
    </row>
    <row r="12" spans="1:17" s="56" customFormat="1" ht="12.75">
      <c r="A12">
        <v>8420</v>
      </c>
      <c r="B12" t="s">
        <v>85</v>
      </c>
      <c r="C12" t="s">
        <v>86</v>
      </c>
      <c r="D12">
        <v>0.5</v>
      </c>
      <c r="E12">
        <v>0.5</v>
      </c>
      <c r="F12" t="s">
        <v>82</v>
      </c>
      <c r="G12" t="s">
        <v>87</v>
      </c>
      <c r="H12">
        <v>29</v>
      </c>
      <c r="I12" t="s">
        <v>88</v>
      </c>
      <c r="J12">
        <v>50</v>
      </c>
      <c r="K12">
        <v>0</v>
      </c>
      <c r="L12"/>
      <c r="M12" t="s">
        <v>89</v>
      </c>
      <c r="N12" s="75" t="str">
        <f>CONCATENATE($A$4,A12,$B$4,B12,$C$4,D12,",100,",E12,",0,0,'",F12,"','",G12,"'",$D$4,M12,",'0',",H12,",",K12,",'",I12,"'",$E$4,C12,"','nosound',",J12,",",Q12,",'','',-1,2,'','Y');")</f>
        <v>INSERT INTO `item_stats` VALUES (8420,'B','Gunk',0.5,100,0.5,0,0,'BULK LEFTHAND RIGHTHAND','STACKABLE EQUIP_STACKABLE ',0,4,-1,-1,0,0,0,0,0,0,0.1,0.1,0.1,0,0,0,0,0,0,'food#porridge01a','/planeshift/materials/porridge01a_icon.dds','','','','0',29,0,'FOOD','',0,'',0,'',0,0,0,0,0,0,0,1,'Great attempt, bad result!','nosound',50,,'','',-1,2,'','Y');</v>
      </c>
      <c r="O12" s="1">
        <f>IF(L12&gt;0,CONCATENATE("INSERT INTO `progression_events` VALUES (",P12,",'",L12,"');"),"")</f>
      </c>
      <c r="P12" s="76" t="e">
        <f>NA()</f>
        <v>#N/A</v>
      </c>
      <c r="Q12" s="77"/>
    </row>
    <row r="13" spans="1:17" s="56" customFormat="1" ht="12.75">
      <c r="A13">
        <v>8387</v>
      </c>
      <c r="B13" t="s">
        <v>90</v>
      </c>
      <c r="C13" t="s">
        <v>91</v>
      </c>
      <c r="D13">
        <v>0.5</v>
      </c>
      <c r="E13">
        <v>0.5</v>
      </c>
      <c r="F13" t="s">
        <v>82</v>
      </c>
      <c r="G13" t="s">
        <v>92</v>
      </c>
      <c r="H13">
        <v>29</v>
      </c>
      <c r="I13" t="s">
        <v>88</v>
      </c>
      <c r="J13">
        <v>50</v>
      </c>
      <c r="K13">
        <v>0</v>
      </c>
      <c r="L13" t="s">
        <v>93</v>
      </c>
      <c r="M13" t="s">
        <v>89</v>
      </c>
      <c r="N13" s="75" t="str">
        <f>CONCATENATE($A$4,A13,$B$4,B13,$C$4,D13,",100,",E13,",0,0,'",F13,"','",G13,"'",$D$4,M13,",'0',",H13,",",K13,",'",I13,"'",$E$4,C13,"','nosound',",J13,",",Q13,",'','',-1,2,'','Y');")</f>
        <v>INSERT INTO `item_stats` VALUES (8387,'B','Sludge Soup',0.5,100,0.5,0,0,'BULK LEFTHAND RIGHTHAND','STACKABLE EQUIP_STACKABLE CONSUMABLE',0,4,-1,-1,0,0,0,0,0,0,0.1,0.1,0.1,0,0,0,0,0,0,'food#porridge01a','/planeshift/materials/porridge01a_icon.dds','','','','0',29,0,'FOOD','',0,'',0,'',0,0,0,0,0,0,0,1,'well. It might have been appetizing if someone else cooked it, I don't even think an ulbernaut would eat it now.','nosound',50,,'','',-1,2,'','Y');</v>
      </c>
      <c r="O13" s="1" t="e">
        <f>IF(L13&gt;0,CONCATENATE("INSERT INTO `progression_events` VALUES (",P13,",'",L13,"');"),"")</f>
        <v>#N/A</v>
      </c>
      <c r="P13" s="76" t="e">
        <f>NA()</f>
        <v>#N/A</v>
      </c>
      <c r="Q13" s="77"/>
    </row>
    <row r="14" spans="1:17" s="80" customFormat="1" ht="12.75">
      <c r="A14" s="78">
        <v>8419</v>
      </c>
      <c r="B14" s="78" t="s">
        <v>94</v>
      </c>
      <c r="C14" s="78" t="s">
        <v>95</v>
      </c>
      <c r="D14" s="78">
        <v>0.5</v>
      </c>
      <c r="E14" s="78">
        <v>0.5</v>
      </c>
      <c r="F14" s="78" t="s">
        <v>82</v>
      </c>
      <c r="G14" s="78" t="s">
        <v>87</v>
      </c>
      <c r="H14" s="78">
        <v>29</v>
      </c>
      <c r="I14" s="78" t="s">
        <v>88</v>
      </c>
      <c r="J14" s="78">
        <v>50</v>
      </c>
      <c r="K14" s="78">
        <v>0</v>
      </c>
      <c r="L14" s="78"/>
      <c r="M14" s="78" t="s">
        <v>89</v>
      </c>
      <c r="N14" s="79" t="str">
        <f>CONCATENATE($A$4,A14,$B$4,B14,$C$4,D14,",100,",E14,",0,0,'",F14,"','",G14,"'",$D$4,M14,",'0',",H14,",",K14,",'",I14,"'",$E$4,C14,"','nosound',",J14,",",Q14,",'','',-1,2,'','Y');")</f>
        <v>INSERT INTO `item_stats` VALUES (8419,'B','Sticky Goo',0.5,100,0.5,0,0,'BULK LEFTHAND RIGHTHAND','STACKABLE EQUIP_STACKABLE ',0,4,-1,-1,0,0,0,0,0,0,0.1,0.1,0.1,0,0,0,0,0,0,'food#porridge01a','/planeshift/materials/porridge01a_icon.dds','','','','0',29,0,'FOOD','',0,'',0,'',0,0,0,0,0,0,0,1,'Well, this might have started out as something yummy, but now it might be best left as food for the Groffel.','nosound',50,,'','',-1,2,'','Y');</v>
      </c>
      <c r="O14" s="35">
        <f>IF(L14&gt;0,CONCATENATE("INSERT INTO `progression_events` VALUES (",P14,",'",L14,"');"),"")</f>
      </c>
      <c r="P14" s="80" t="e">
        <f>NA()</f>
        <v>#N/A</v>
      </c>
      <c r="Q14" s="81"/>
    </row>
    <row r="15" spans="2:17" ht="12.75">
      <c r="B15"/>
      <c r="C15"/>
      <c r="D15"/>
      <c r="E15"/>
      <c r="F15"/>
      <c r="G15"/>
      <c r="H15"/>
      <c r="I15"/>
      <c r="J15"/>
      <c r="K15"/>
      <c r="L15"/>
      <c r="M15"/>
      <c r="N15"/>
      <c r="O15"/>
      <c r="P15"/>
      <c r="Q15"/>
    </row>
    <row r="16" spans="1:17" s="56" customFormat="1" ht="12.75">
      <c r="A16" s="82" t="s">
        <v>96</v>
      </c>
      <c r="B16"/>
      <c r="C16"/>
      <c r="D16"/>
      <c r="E16"/>
      <c r="F16"/>
      <c r="G16"/>
      <c r="H16"/>
      <c r="I16"/>
      <c r="J16"/>
      <c r="K16"/>
      <c r="L16"/>
      <c r="M16"/>
      <c r="N16" s="75" t="str">
        <f>CONCATENATE($A$4,A16,$B$4,B16,$C$4,D16,",100,",E16,",0,0,'",F16,"','",G16,"'",$D$4,M16,",'0',",H16,",",K16,",'",I16,"'",$E$4,C16,"','nosound',",J16,",",Q16,",'','',-1,2,'','Y');")</f>
        <v>INSERT INTO `item_stats` VALUES (Ingredient Items:,'B','',,100,,0,0,'','',0,4,-1,-1,0,0,0,0,0,0,0.1,0.1,0.1,0,0,0,0,0,0,,'0',,,'','',0,'',0,'',0,0,0,0,0,0,0,1,'','nosound',,,'','',-1,2,'','Y');</v>
      </c>
      <c r="O16" s="1">
        <f>IF(L16&gt;0,CONCATENATE("INSERT INTO `progression_events` VALUES (",P16,",'",L16,"');"),"")</f>
      </c>
      <c r="P16" s="76" t="e">
        <f>NA()</f>
        <v>#N/A</v>
      </c>
      <c r="Q16" s="77"/>
    </row>
    <row r="17" spans="1:17" s="56" customFormat="1" ht="12.75">
      <c r="A17">
        <v>5905</v>
      </c>
      <c r="B17" t="s">
        <v>97</v>
      </c>
      <c r="C17" t="s">
        <v>98</v>
      </c>
      <c r="D17">
        <v>8.4</v>
      </c>
      <c r="E17">
        <v>8.4</v>
      </c>
      <c r="F17" t="s">
        <v>82</v>
      </c>
      <c r="G17" t="s">
        <v>44</v>
      </c>
      <c r="H17">
        <v>29</v>
      </c>
      <c r="I17" t="s">
        <v>88</v>
      </c>
      <c r="J17">
        <v>50</v>
      </c>
      <c r="K17">
        <v>140</v>
      </c>
      <c r="L17"/>
      <c r="M17" t="s">
        <v>99</v>
      </c>
      <c r="N17" s="75" t="str">
        <f>CONCATENATE($A$4,A17,$B$4,B17,$C$4,D17,",100,",E17,",0,0,'",F17,"','",G17,"'",$D$4,M17,",'0',",H17,",",K17,",'",I17,"'",$E$4,C17,"','nosound',",J17,",",Q17,",'','',-1,2,'','Y');")</f>
        <v>INSERT INTO `item_stats` VALUES (5905,'B','Water Filled Bucket',8.4,100,8.4,0,0,'BULK LEFTHAND RIGHTHAND','STACKABLE',0,4,-1,-1,0,0,0,0,0,0,0.1,0.1,0.1,0,0,0,0,0,0,'items#bucket01','/planeshift/materials/bucket01_icon.dds','','','','0',29,140,'FOOD','',0,'',0,'',0,0,0,0,0,0,0,1,'A bucket of water.','nosound',50,,'','',-1,2,'','Y');</v>
      </c>
      <c r="O17" s="1">
        <f>IF(L17&gt;0,CONCATENATE("INSERT INTO `progression_events` VALUES (",P17,",'",L17,"');"),"")</f>
      </c>
      <c r="P17" s="76" t="e">
        <f>NA()</f>
        <v>#N/A</v>
      </c>
      <c r="Q17" s="77"/>
    </row>
    <row r="18" spans="2:17" ht="12.75">
      <c r="B18"/>
      <c r="C18"/>
      <c r="D18"/>
      <c r="E18"/>
      <c r="F18"/>
      <c r="G18"/>
      <c r="H18"/>
      <c r="I18"/>
      <c r="J18"/>
      <c r="K18"/>
      <c r="L18"/>
      <c r="M18"/>
      <c r="N18"/>
      <c r="O18"/>
      <c r="P18"/>
      <c r="Q18"/>
    </row>
    <row r="19" spans="1:17" ht="12.75">
      <c r="A19" s="82" t="s">
        <v>100</v>
      </c>
      <c r="B19"/>
      <c r="C19"/>
      <c r="D19"/>
      <c r="E19"/>
      <c r="F19"/>
      <c r="G19"/>
      <c r="H19"/>
      <c r="I19"/>
      <c r="J19"/>
      <c r="K19"/>
      <c r="L19"/>
      <c r="M19"/>
      <c r="N19"/>
      <c r="O19"/>
      <c r="P19"/>
      <c r="Q19"/>
    </row>
    <row r="20" spans="1:17" s="56" customFormat="1" ht="12.75">
      <c r="A20">
        <v>8415</v>
      </c>
      <c r="B20" t="s">
        <v>101</v>
      </c>
      <c r="C20" t="s">
        <v>102</v>
      </c>
      <c r="D20">
        <v>0.01</v>
      </c>
      <c r="E20">
        <v>0.01</v>
      </c>
      <c r="F20" t="s">
        <v>82</v>
      </c>
      <c r="G20" t="s">
        <v>92</v>
      </c>
      <c r="H20">
        <v>29</v>
      </c>
      <c r="I20" t="s">
        <v>88</v>
      </c>
      <c r="J20">
        <v>50</v>
      </c>
      <c r="K20">
        <v>2</v>
      </c>
      <c r="L20" t="s">
        <v>93</v>
      </c>
      <c r="M20" t="s">
        <v>103</v>
      </c>
      <c r="N20" s="75"/>
      <c r="O20" s="1"/>
      <c r="P20" s="76"/>
      <c r="Q20" s="77"/>
    </row>
    <row r="21" spans="1:17" s="56" customFormat="1" ht="12.75">
      <c r="A21">
        <v>8185</v>
      </c>
      <c r="B21" t="s">
        <v>104</v>
      </c>
      <c r="C21" t="s">
        <v>105</v>
      </c>
      <c r="D21">
        <v>8</v>
      </c>
      <c r="E21">
        <v>8</v>
      </c>
      <c r="F21" t="s">
        <v>82</v>
      </c>
      <c r="G21" t="s">
        <v>92</v>
      </c>
      <c r="H21">
        <v>29</v>
      </c>
      <c r="I21" t="s">
        <v>88</v>
      </c>
      <c r="J21">
        <v>50</v>
      </c>
      <c r="K21">
        <v>148</v>
      </c>
      <c r="L21" t="s">
        <v>93</v>
      </c>
      <c r="M21" t="s">
        <v>89</v>
      </c>
      <c r="N21" s="75"/>
      <c r="O21" s="1"/>
      <c r="P21" s="76"/>
      <c r="Q21" s="77"/>
    </row>
    <row r="22" spans="1:17" s="56" customFormat="1" ht="12.75">
      <c r="A22">
        <v>8266</v>
      </c>
      <c r="B22" t="s">
        <v>106</v>
      </c>
      <c r="C22" t="s">
        <v>107</v>
      </c>
      <c r="D22">
        <v>8</v>
      </c>
      <c r="E22">
        <v>8</v>
      </c>
      <c r="F22" t="s">
        <v>82</v>
      </c>
      <c r="G22" t="s">
        <v>92</v>
      </c>
      <c r="H22">
        <v>29</v>
      </c>
      <c r="I22" t="s">
        <v>88</v>
      </c>
      <c r="J22">
        <v>50</v>
      </c>
      <c r="K22">
        <v>148</v>
      </c>
      <c r="L22" t="s">
        <v>93</v>
      </c>
      <c r="M22" t="s">
        <v>89</v>
      </c>
      <c r="N22" s="75"/>
      <c r="O22" s="1"/>
      <c r="P22" s="76"/>
      <c r="Q22" s="77"/>
    </row>
    <row r="23" spans="2:17" ht="12.75">
      <c r="B23"/>
      <c r="C23"/>
      <c r="D23"/>
      <c r="E23"/>
      <c r="F23"/>
      <c r="G23"/>
      <c r="H23"/>
      <c r="I23"/>
      <c r="J23"/>
      <c r="K23"/>
      <c r="L23"/>
      <c r="M23"/>
      <c r="N23"/>
      <c r="O23"/>
      <c r="P23"/>
      <c r="Q23"/>
    </row>
    <row r="24" spans="1:17" s="56" customFormat="1" ht="12.75">
      <c r="A24" s="82" t="s">
        <v>108</v>
      </c>
      <c r="B24"/>
      <c r="C24"/>
      <c r="D24"/>
      <c r="E24"/>
      <c r="F24"/>
      <c r="G24"/>
      <c r="H24"/>
      <c r="I24"/>
      <c r="J24"/>
      <c r="K24"/>
      <c r="L24"/>
      <c r="M24"/>
      <c r="N24" s="75" t="str">
        <f>CONCATENATE($A$4,A24,$B$4,B24,$C$4,D24,",100,",E24,",0,0,'",F24,"','",G24,"'",$D$4,M24,",'0',",H24,",",K24,",'",I24,"'",$E$4,C24,"','nosound',",J24,",",Q24,",'','',-1,2,'','Y');")</f>
        <v>INSERT INTO `item_stats` VALUES (Transform Result Items:,'B','',,100,,0,0,'','',0,4,-1,-1,0,0,0,0,0,0,0.1,0.1,0.1,0,0,0,0,0,0,,'0',,,'','',0,'',0,'',0,0,0,0,0,0,0,1,'','nosound',,,'','',-1,2,'','Y');</v>
      </c>
      <c r="O24" s="1">
        <f>IF(L24&gt;0,CONCATENATE("INSERT INTO `progression_events` VALUES (",P24,",'",L24,"');"),"")</f>
      </c>
      <c r="P24" s="76" t="e">
        <f>NA()</f>
        <v>#N/A</v>
      </c>
      <c r="Q24" s="77"/>
    </row>
    <row r="25" spans="2:17" ht="12.75">
      <c r="B25"/>
      <c r="C25"/>
      <c r="D25"/>
      <c r="E25"/>
      <c r="F25"/>
      <c r="G25"/>
      <c r="H25"/>
      <c r="I25"/>
      <c r="J25"/>
      <c r="K25"/>
      <c r="L25"/>
      <c r="M25"/>
      <c r="N25"/>
      <c r="O25"/>
      <c r="P25"/>
      <c r="Q25"/>
    </row>
    <row r="26" spans="2:17" ht="12.75">
      <c r="B26"/>
      <c r="C26"/>
      <c r="D26"/>
      <c r="E26"/>
      <c r="F26"/>
      <c r="G26"/>
      <c r="H26"/>
      <c r="I26"/>
      <c r="J26"/>
      <c r="K26"/>
      <c r="L26"/>
      <c r="M26"/>
      <c r="N26"/>
      <c r="O26"/>
      <c r="P26"/>
      <c r="Q26"/>
    </row>
    <row r="27" spans="2:17" ht="12.75">
      <c r="B27"/>
      <c r="C27"/>
      <c r="D27"/>
      <c r="E27"/>
      <c r="F27"/>
      <c r="G27"/>
      <c r="H27"/>
      <c r="I27"/>
      <c r="J27"/>
      <c r="K27"/>
      <c r="L27"/>
      <c r="M27"/>
      <c r="N27"/>
      <c r="O27"/>
      <c r="P27"/>
      <c r="Q27"/>
    </row>
    <row r="28" spans="2:17" ht="12.75">
      <c r="B28"/>
      <c r="C28"/>
      <c r="D28"/>
      <c r="E28"/>
      <c r="F28"/>
      <c r="G28"/>
      <c r="H28"/>
      <c r="I28"/>
      <c r="J28"/>
      <c r="K28"/>
      <c r="L28"/>
      <c r="M28"/>
      <c r="N28"/>
      <c r="O28"/>
      <c r="P28"/>
      <c r="Q28"/>
    </row>
    <row r="29" spans="2:17" ht="12.75">
      <c r="B29"/>
      <c r="C29"/>
      <c r="D29"/>
      <c r="E29"/>
      <c r="F29"/>
      <c r="G29"/>
      <c r="H29"/>
      <c r="I29"/>
      <c r="J29"/>
      <c r="K29"/>
      <c r="L29"/>
      <c r="M29"/>
      <c r="N29"/>
      <c r="O29"/>
      <c r="P29"/>
      <c r="Q29"/>
    </row>
    <row r="30" spans="2:17" ht="12.75">
      <c r="B30"/>
      <c r="C30"/>
      <c r="D30"/>
      <c r="E30"/>
      <c r="F30"/>
      <c r="G30"/>
      <c r="H30"/>
      <c r="I30"/>
      <c r="J30"/>
      <c r="K30"/>
      <c r="L30"/>
      <c r="M30"/>
      <c r="N30"/>
      <c r="O30"/>
      <c r="P30"/>
      <c r="Q30"/>
    </row>
    <row r="31" spans="2:17" ht="12.75">
      <c r="B31"/>
      <c r="C31"/>
      <c r="D31"/>
      <c r="E31"/>
      <c r="F31"/>
      <c r="G31"/>
      <c r="H31"/>
      <c r="I31"/>
      <c r="J31"/>
      <c r="K31"/>
      <c r="L31"/>
      <c r="M31"/>
      <c r="N31"/>
      <c r="O31"/>
      <c r="P31"/>
      <c r="Q31"/>
    </row>
    <row r="32" spans="2:17" ht="12.75">
      <c r="B32"/>
      <c r="C32"/>
      <c r="D32"/>
      <c r="E32"/>
      <c r="F32"/>
      <c r="G32"/>
      <c r="H32"/>
      <c r="I32"/>
      <c r="J32"/>
      <c r="K32"/>
      <c r="L32"/>
      <c r="M32"/>
      <c r="N32"/>
      <c r="O32"/>
      <c r="P32"/>
      <c r="Q32"/>
    </row>
    <row r="33" spans="2:17" ht="12.75">
      <c r="B33"/>
      <c r="C33"/>
      <c r="D33"/>
      <c r="E33"/>
      <c r="F33"/>
      <c r="G33"/>
      <c r="H33"/>
      <c r="I33"/>
      <c r="J33"/>
      <c r="K33"/>
      <c r="L33"/>
      <c r="M33"/>
      <c r="N33"/>
      <c r="O33"/>
      <c r="P33"/>
      <c r="Q33"/>
    </row>
    <row r="34" spans="2:17" ht="12.75">
      <c r="B34"/>
      <c r="C34"/>
      <c r="D34"/>
      <c r="E34"/>
      <c r="F34"/>
      <c r="G34"/>
      <c r="H34"/>
      <c r="I34"/>
      <c r="J34"/>
      <c r="K34"/>
      <c r="L34"/>
      <c r="M34"/>
      <c r="N34"/>
      <c r="O34"/>
      <c r="P34"/>
      <c r="Q34"/>
    </row>
    <row r="35" spans="2:17" ht="12.75">
      <c r="B35"/>
      <c r="C35"/>
      <c r="D35"/>
      <c r="E35"/>
      <c r="F35"/>
      <c r="G35"/>
      <c r="H35"/>
      <c r="I35"/>
      <c r="J35"/>
      <c r="K35"/>
      <c r="L35"/>
      <c r="M35"/>
      <c r="N35"/>
      <c r="O35"/>
      <c r="P35"/>
      <c r="Q35"/>
    </row>
    <row r="36" spans="2:17" ht="12.75">
      <c r="B36"/>
      <c r="C36"/>
      <c r="D36"/>
      <c r="E36"/>
      <c r="F36"/>
      <c r="G36"/>
      <c r="H36"/>
      <c r="I36"/>
      <c r="J36"/>
      <c r="K36"/>
      <c r="L36"/>
      <c r="M36"/>
      <c r="N36"/>
      <c r="O36"/>
      <c r="P36"/>
      <c r="Q36"/>
    </row>
    <row r="37" spans="2:17" ht="12.75">
      <c r="B37"/>
      <c r="C37"/>
      <c r="D37"/>
      <c r="E37"/>
      <c r="F37"/>
      <c r="G37"/>
      <c r="H37"/>
      <c r="I37"/>
      <c r="J37"/>
      <c r="K37"/>
      <c r="L37"/>
      <c r="M37"/>
      <c r="N37"/>
      <c r="O37"/>
      <c r="P37"/>
      <c r="Q37"/>
    </row>
    <row r="38" spans="2:17" ht="12.75">
      <c r="B38"/>
      <c r="C38"/>
      <c r="D38"/>
      <c r="E38"/>
      <c r="F38"/>
      <c r="G38"/>
      <c r="H38"/>
      <c r="I38"/>
      <c r="J38"/>
      <c r="K38"/>
      <c r="L38"/>
      <c r="M38"/>
      <c r="N38"/>
      <c r="O38"/>
      <c r="P38"/>
      <c r="Q38"/>
    </row>
    <row r="39" spans="2:17" ht="12.75">
      <c r="B39"/>
      <c r="C39"/>
      <c r="D39"/>
      <c r="E39"/>
      <c r="F39"/>
      <c r="G39"/>
      <c r="H39"/>
      <c r="I39"/>
      <c r="J39"/>
      <c r="K39"/>
      <c r="L39"/>
      <c r="M39"/>
      <c r="N39"/>
      <c r="O39"/>
      <c r="P39"/>
      <c r="Q39"/>
    </row>
    <row r="40" spans="2:17" ht="12.75">
      <c r="B40"/>
      <c r="C40"/>
      <c r="D40"/>
      <c r="E40"/>
      <c r="F40"/>
      <c r="G40"/>
      <c r="H40"/>
      <c r="I40"/>
      <c r="J40"/>
      <c r="K40"/>
      <c r="L40"/>
      <c r="M40"/>
      <c r="N40"/>
      <c r="O40"/>
      <c r="P40"/>
      <c r="Q40"/>
    </row>
    <row r="41" spans="2:17" ht="12.75">
      <c r="B41"/>
      <c r="C41"/>
      <c r="D41"/>
      <c r="E41"/>
      <c r="F41"/>
      <c r="G41"/>
      <c r="H41"/>
      <c r="I41"/>
      <c r="J41"/>
      <c r="K41"/>
      <c r="L41"/>
      <c r="M41"/>
      <c r="N41"/>
      <c r="O41"/>
      <c r="P41"/>
      <c r="Q41"/>
    </row>
    <row r="42" spans="2:17" ht="12.75">
      <c r="B42"/>
      <c r="C42"/>
      <c r="D42"/>
      <c r="E42"/>
      <c r="F42"/>
      <c r="G42"/>
      <c r="H42"/>
      <c r="I42"/>
      <c r="J42"/>
      <c r="K42"/>
      <c r="L42"/>
      <c r="M42"/>
      <c r="N42"/>
      <c r="O42"/>
      <c r="P42"/>
      <c r="Q42"/>
    </row>
    <row r="43" spans="2:17" ht="12.75">
      <c r="B43"/>
      <c r="C43"/>
      <c r="D43"/>
      <c r="E43"/>
      <c r="F43"/>
      <c r="G43"/>
      <c r="H43"/>
      <c r="I43"/>
      <c r="J43"/>
      <c r="K43"/>
      <c r="L43"/>
      <c r="M43"/>
      <c r="N43"/>
      <c r="O43"/>
      <c r="P43"/>
      <c r="Q43"/>
    </row>
    <row r="44" spans="2:17" ht="12.75">
      <c r="B44"/>
      <c r="C44"/>
      <c r="D44"/>
      <c r="E44"/>
      <c r="F44"/>
      <c r="G44"/>
      <c r="H44"/>
      <c r="I44"/>
      <c r="J44"/>
      <c r="K44"/>
      <c r="L44"/>
      <c r="M44"/>
      <c r="N44"/>
      <c r="O44"/>
      <c r="P44"/>
      <c r="Q44"/>
    </row>
    <row r="45" spans="2:17" ht="12.75">
      <c r="B45"/>
      <c r="C45"/>
      <c r="D45"/>
      <c r="E45"/>
      <c r="F45"/>
      <c r="G45"/>
      <c r="H45"/>
      <c r="I45"/>
      <c r="J45"/>
      <c r="K45"/>
      <c r="L45"/>
      <c r="M45"/>
      <c r="N45"/>
      <c r="O45"/>
      <c r="P45"/>
      <c r="Q45"/>
    </row>
    <row r="46" spans="2:17" ht="12.75">
      <c r="B46"/>
      <c r="C46"/>
      <c r="D46"/>
      <c r="E46"/>
      <c r="F46"/>
      <c r="G46"/>
      <c r="H46"/>
      <c r="I46"/>
      <c r="J46"/>
      <c r="K46"/>
      <c r="L46"/>
      <c r="M46"/>
      <c r="N46"/>
      <c r="O46"/>
      <c r="P46"/>
      <c r="Q46"/>
    </row>
    <row r="47" spans="2:17" ht="12.75">
      <c r="B47"/>
      <c r="C47"/>
      <c r="D47"/>
      <c r="E47"/>
      <c r="F47"/>
      <c r="G47"/>
      <c r="H47"/>
      <c r="I47"/>
      <c r="J47"/>
      <c r="K47"/>
      <c r="L47"/>
      <c r="M47"/>
      <c r="N47"/>
      <c r="O47"/>
      <c r="P47"/>
      <c r="Q47"/>
    </row>
    <row r="48" spans="2:17" ht="12.75">
      <c r="B48"/>
      <c r="C48"/>
      <c r="D48"/>
      <c r="E48"/>
      <c r="F48"/>
      <c r="G48"/>
      <c r="H48"/>
      <c r="I48"/>
      <c r="J48"/>
      <c r="K48"/>
      <c r="L48"/>
      <c r="M48"/>
      <c r="N48"/>
      <c r="O48"/>
      <c r="P48"/>
      <c r="Q48"/>
    </row>
    <row r="49" spans="2:17" ht="12.75">
      <c r="B49"/>
      <c r="C49"/>
      <c r="D49"/>
      <c r="E49"/>
      <c r="F49"/>
      <c r="G49"/>
      <c r="H49"/>
      <c r="I49"/>
      <c r="J49"/>
      <c r="K49"/>
      <c r="L49"/>
      <c r="M49"/>
      <c r="N49"/>
      <c r="O49"/>
      <c r="P49"/>
      <c r="Q49"/>
    </row>
    <row r="50" spans="2:17" ht="12.75">
      <c r="B50"/>
      <c r="C50"/>
      <c r="D50"/>
      <c r="E50"/>
      <c r="F50"/>
      <c r="G50"/>
      <c r="H50"/>
      <c r="I50"/>
      <c r="J50"/>
      <c r="K50"/>
      <c r="L50"/>
      <c r="M50"/>
      <c r="N50"/>
      <c r="O50"/>
      <c r="P50"/>
      <c r="Q50"/>
    </row>
    <row r="51" spans="2:17" ht="12.75">
      <c r="B51"/>
      <c r="C51"/>
      <c r="D51"/>
      <c r="E51"/>
      <c r="F51"/>
      <c r="G51"/>
      <c r="H51"/>
      <c r="I51"/>
      <c r="J51"/>
      <c r="K51"/>
      <c r="L51"/>
      <c r="M51"/>
      <c r="N51"/>
      <c r="O51"/>
      <c r="P51"/>
      <c r="Q51"/>
    </row>
    <row r="52" spans="2:17" ht="12.75">
      <c r="B52"/>
      <c r="C52"/>
      <c r="D52"/>
      <c r="E52"/>
      <c r="F52"/>
      <c r="G52"/>
      <c r="H52"/>
      <c r="I52"/>
      <c r="J52"/>
      <c r="K52"/>
      <c r="L52"/>
      <c r="M52"/>
      <c r="N52"/>
      <c r="O52"/>
      <c r="P52"/>
      <c r="Q52"/>
    </row>
    <row r="53" spans="2:17" ht="12.75">
      <c r="B53"/>
      <c r="C53"/>
      <c r="D53"/>
      <c r="E53"/>
      <c r="F53"/>
      <c r="G53"/>
      <c r="H53"/>
      <c r="I53"/>
      <c r="J53"/>
      <c r="K53"/>
      <c r="L53"/>
      <c r="M53"/>
      <c r="N53"/>
      <c r="O53"/>
      <c r="P53"/>
      <c r="Q53"/>
    </row>
    <row r="54" spans="2:17" ht="12.75">
      <c r="B54"/>
      <c r="C54"/>
      <c r="D54"/>
      <c r="E54"/>
      <c r="F54"/>
      <c r="G54"/>
      <c r="H54"/>
      <c r="I54"/>
      <c r="J54"/>
      <c r="K54"/>
      <c r="L54"/>
      <c r="M54"/>
      <c r="N54"/>
      <c r="O54"/>
      <c r="P54"/>
      <c r="Q54"/>
    </row>
    <row r="55" spans="2:17" ht="12.75">
      <c r="B55"/>
      <c r="C55"/>
      <c r="D55"/>
      <c r="E55"/>
      <c r="F55"/>
      <c r="G55"/>
      <c r="H55"/>
      <c r="I55"/>
      <c r="J55"/>
      <c r="K55"/>
      <c r="L55"/>
      <c r="M55"/>
      <c r="N55"/>
      <c r="O55"/>
      <c r="P55"/>
      <c r="Q55"/>
    </row>
    <row r="56" spans="2:17" ht="12.75">
      <c r="B56"/>
      <c r="C56"/>
      <c r="D56"/>
      <c r="E56"/>
      <c r="F56"/>
      <c r="G56"/>
      <c r="H56"/>
      <c r="I56"/>
      <c r="J56"/>
      <c r="K56"/>
      <c r="L56"/>
      <c r="M56"/>
      <c r="N56"/>
      <c r="O56"/>
      <c r="P56"/>
      <c r="Q56"/>
    </row>
    <row r="57" spans="2:17" ht="12.75">
      <c r="B57"/>
      <c r="C57"/>
      <c r="D57"/>
      <c r="E57"/>
      <c r="F57"/>
      <c r="G57"/>
      <c r="H57"/>
      <c r="I57"/>
      <c r="J57"/>
      <c r="K57"/>
      <c r="L57"/>
      <c r="M57"/>
      <c r="N57"/>
      <c r="O57"/>
      <c r="P57"/>
      <c r="Q57"/>
    </row>
    <row r="58" spans="2:17" ht="12.75">
      <c r="B58"/>
      <c r="C58"/>
      <c r="D58"/>
      <c r="E58"/>
      <c r="F58"/>
      <c r="G58"/>
      <c r="H58"/>
      <c r="I58"/>
      <c r="J58"/>
      <c r="K58"/>
      <c r="L58"/>
      <c r="M58"/>
      <c r="N58"/>
      <c r="O58"/>
      <c r="P58"/>
      <c r="Q58"/>
    </row>
    <row r="59" spans="2:17" ht="12.75">
      <c r="B59"/>
      <c r="C59"/>
      <c r="D59"/>
      <c r="E59"/>
      <c r="F59"/>
      <c r="G59"/>
      <c r="H59"/>
      <c r="I59"/>
      <c r="J59"/>
      <c r="K59"/>
      <c r="L59"/>
      <c r="M59"/>
      <c r="N59"/>
      <c r="O59"/>
      <c r="P59"/>
      <c r="Q59"/>
    </row>
    <row r="60" spans="2:17" ht="12.75">
      <c r="B60"/>
      <c r="C60"/>
      <c r="D60"/>
      <c r="E60"/>
      <c r="F60"/>
      <c r="G60"/>
      <c r="H60"/>
      <c r="I60"/>
      <c r="J60"/>
      <c r="K60"/>
      <c r="L60"/>
      <c r="M60"/>
      <c r="N60"/>
      <c r="O60"/>
      <c r="P60"/>
      <c r="Q60"/>
    </row>
    <row r="61" spans="2:17" ht="12.75">
      <c r="B61"/>
      <c r="C61"/>
      <c r="D61"/>
      <c r="E61"/>
      <c r="F61"/>
      <c r="G61"/>
      <c r="H61"/>
      <c r="I61"/>
      <c r="J61"/>
      <c r="K61"/>
      <c r="L61"/>
      <c r="M61"/>
      <c r="N61"/>
      <c r="O61"/>
      <c r="P61"/>
      <c r="Q61"/>
    </row>
    <row r="62" spans="2:17" ht="12.75">
      <c r="B62"/>
      <c r="C62"/>
      <c r="D62"/>
      <c r="E62"/>
      <c r="F62"/>
      <c r="G62"/>
      <c r="H62"/>
      <c r="I62"/>
      <c r="J62"/>
      <c r="K62"/>
      <c r="L62"/>
      <c r="M62"/>
      <c r="N62"/>
      <c r="O62"/>
      <c r="P62"/>
      <c r="Q62"/>
    </row>
    <row r="63" spans="2:17" ht="12.75">
      <c r="B63"/>
      <c r="C63"/>
      <c r="D63"/>
      <c r="E63"/>
      <c r="F63"/>
      <c r="G63"/>
      <c r="H63"/>
      <c r="I63"/>
      <c r="J63"/>
      <c r="K63"/>
      <c r="L63"/>
      <c r="M63"/>
      <c r="N63"/>
      <c r="O63"/>
      <c r="P63"/>
      <c r="Q63"/>
    </row>
    <row r="64" spans="2:17" ht="12.75">
      <c r="B64"/>
      <c r="C64"/>
      <c r="D64"/>
      <c r="E64"/>
      <c r="F64"/>
      <c r="G64"/>
      <c r="H64"/>
      <c r="I64"/>
      <c r="J64"/>
      <c r="K64"/>
      <c r="L64"/>
      <c r="M64"/>
      <c r="N64"/>
      <c r="O64"/>
      <c r="P64"/>
      <c r="Q64"/>
    </row>
    <row r="65" spans="2:17" ht="12.75">
      <c r="B65"/>
      <c r="C65"/>
      <c r="D65"/>
      <c r="E65"/>
      <c r="F65"/>
      <c r="G65"/>
      <c r="H65"/>
      <c r="I65"/>
      <c r="J65"/>
      <c r="K65"/>
      <c r="L65"/>
      <c r="M65"/>
      <c r="N65"/>
      <c r="O65"/>
      <c r="P65"/>
      <c r="Q65"/>
    </row>
    <row r="66" spans="2:17" ht="12.75">
      <c r="B66"/>
      <c r="C66"/>
      <c r="D66"/>
      <c r="E66"/>
      <c r="F66"/>
      <c r="G66"/>
      <c r="H66"/>
      <c r="I66"/>
      <c r="J66"/>
      <c r="K66"/>
      <c r="L66"/>
      <c r="M66"/>
      <c r="N66"/>
      <c r="O66"/>
      <c r="P66"/>
      <c r="Q66"/>
    </row>
    <row r="67" spans="2:17" ht="12.75">
      <c r="B67"/>
      <c r="C67"/>
      <c r="D67"/>
      <c r="E67"/>
      <c r="F67"/>
      <c r="G67"/>
      <c r="H67"/>
      <c r="I67"/>
      <c r="J67"/>
      <c r="K67"/>
      <c r="L67"/>
      <c r="M67"/>
      <c r="N67"/>
      <c r="O67"/>
      <c r="P67"/>
      <c r="Q67"/>
    </row>
    <row r="68" spans="2:17" ht="12.75">
      <c r="B68"/>
      <c r="C68"/>
      <c r="D68"/>
      <c r="E68"/>
      <c r="F68"/>
      <c r="G68"/>
      <c r="H68"/>
      <c r="I68"/>
      <c r="J68"/>
      <c r="K68"/>
      <c r="L68"/>
      <c r="M68"/>
      <c r="N68"/>
      <c r="O68"/>
      <c r="P68"/>
      <c r="Q68"/>
    </row>
    <row r="69" spans="2:17" ht="12.75">
      <c r="B69"/>
      <c r="C69"/>
      <c r="D69"/>
      <c r="E69"/>
      <c r="F69"/>
      <c r="G69"/>
      <c r="H69"/>
      <c r="I69"/>
      <c r="J69"/>
      <c r="K69"/>
      <c r="L69"/>
      <c r="M69"/>
      <c r="N69"/>
      <c r="O69"/>
      <c r="P69"/>
      <c r="Q69"/>
    </row>
    <row r="70" spans="2:17" ht="12.75">
      <c r="B70"/>
      <c r="C70"/>
      <c r="D70"/>
      <c r="E70"/>
      <c r="F70"/>
      <c r="G70"/>
      <c r="H70"/>
      <c r="I70"/>
      <c r="J70"/>
      <c r="K70"/>
      <c r="L70"/>
      <c r="M70"/>
      <c r="N70"/>
      <c r="O70"/>
      <c r="P70"/>
      <c r="Q70"/>
    </row>
    <row r="71" spans="2:17" ht="12.75">
      <c r="B71"/>
      <c r="C71"/>
      <c r="D71"/>
      <c r="E71"/>
      <c r="F71"/>
      <c r="G71"/>
      <c r="H71"/>
      <c r="I71"/>
      <c r="J71"/>
      <c r="K71"/>
      <c r="L71"/>
      <c r="M71"/>
      <c r="N71"/>
      <c r="O71"/>
      <c r="P71"/>
      <c r="Q71"/>
    </row>
    <row r="72" spans="2:17" ht="12.75">
      <c r="B72"/>
      <c r="C72"/>
      <c r="D72"/>
      <c r="E72"/>
      <c r="F72"/>
      <c r="G72"/>
      <c r="H72"/>
      <c r="I72"/>
      <c r="J72"/>
      <c r="K72"/>
      <c r="L72"/>
      <c r="M72"/>
      <c r="N72"/>
      <c r="O72"/>
      <c r="P72"/>
      <c r="Q72"/>
    </row>
    <row r="73" spans="2:17" ht="12.75">
      <c r="B73"/>
      <c r="C73"/>
      <c r="D73"/>
      <c r="E73"/>
      <c r="F73"/>
      <c r="G73"/>
      <c r="H73"/>
      <c r="I73"/>
      <c r="J73"/>
      <c r="K73"/>
      <c r="L73"/>
      <c r="M73"/>
      <c r="N73"/>
      <c r="O73"/>
      <c r="P73"/>
      <c r="Q73"/>
    </row>
    <row r="74" spans="2:17" ht="12.75">
      <c r="B74"/>
      <c r="C74"/>
      <c r="D74"/>
      <c r="E74"/>
      <c r="F74"/>
      <c r="G74"/>
      <c r="H74"/>
      <c r="I74"/>
      <c r="J74"/>
      <c r="K74"/>
      <c r="L74"/>
      <c r="M74"/>
      <c r="N74"/>
      <c r="O74"/>
      <c r="P74"/>
      <c r="Q74"/>
    </row>
    <row r="75" spans="2:17" ht="12.75">
      <c r="B75"/>
      <c r="C75"/>
      <c r="D75"/>
      <c r="E75"/>
      <c r="F75"/>
      <c r="G75"/>
      <c r="H75"/>
      <c r="I75"/>
      <c r="J75"/>
      <c r="K75"/>
      <c r="L75"/>
      <c r="M75"/>
      <c r="N75"/>
      <c r="O75"/>
      <c r="P75"/>
      <c r="Q75"/>
    </row>
    <row r="76" spans="2:17" ht="12.75">
      <c r="B76"/>
      <c r="C76"/>
      <c r="D76"/>
      <c r="E76"/>
      <c r="F76"/>
      <c r="G76"/>
      <c r="H76"/>
      <c r="I76"/>
      <c r="J76"/>
      <c r="K76"/>
      <c r="L76"/>
      <c r="M76"/>
      <c r="N76"/>
      <c r="O76"/>
      <c r="P76"/>
      <c r="Q76"/>
    </row>
    <row r="77" spans="2:17" ht="12.75">
      <c r="B77"/>
      <c r="C77"/>
      <c r="D77"/>
      <c r="E77"/>
      <c r="F77"/>
      <c r="G77"/>
      <c r="H77"/>
      <c r="I77"/>
      <c r="J77"/>
      <c r="K77"/>
      <c r="L77"/>
      <c r="M77"/>
      <c r="N77"/>
      <c r="O77"/>
      <c r="P77"/>
      <c r="Q77"/>
    </row>
    <row r="78" spans="2:17" ht="12.75">
      <c r="B78"/>
      <c r="C78"/>
      <c r="D78"/>
      <c r="E78"/>
      <c r="F78"/>
      <c r="G78"/>
      <c r="H78"/>
      <c r="I78"/>
      <c r="J78"/>
      <c r="K78"/>
      <c r="L78"/>
      <c r="M78"/>
      <c r="N78"/>
      <c r="O78"/>
      <c r="P78"/>
      <c r="Q78"/>
    </row>
    <row r="79" spans="2:17" ht="12.75">
      <c r="B79"/>
      <c r="C79"/>
      <c r="D79"/>
      <c r="E79"/>
      <c r="F79"/>
      <c r="G79"/>
      <c r="H79"/>
      <c r="I79"/>
      <c r="J79"/>
      <c r="K79"/>
      <c r="L79"/>
      <c r="M79"/>
      <c r="N79"/>
      <c r="O79"/>
      <c r="P79"/>
      <c r="Q79"/>
    </row>
    <row r="80" spans="2:17" ht="12.75">
      <c r="B80"/>
      <c r="C80"/>
      <c r="D80"/>
      <c r="E80"/>
      <c r="F80"/>
      <c r="G80"/>
      <c r="H80"/>
      <c r="I80"/>
      <c r="J80"/>
      <c r="K80"/>
      <c r="L80"/>
      <c r="M80"/>
      <c r="N80"/>
      <c r="O80"/>
      <c r="P80"/>
      <c r="Q80"/>
    </row>
    <row r="81" spans="2:17" ht="12.75">
      <c r="B81"/>
      <c r="C81"/>
      <c r="D81"/>
      <c r="E81"/>
      <c r="F81"/>
      <c r="G81"/>
      <c r="H81"/>
      <c r="I81"/>
      <c r="J81"/>
      <c r="K81"/>
      <c r="L81"/>
      <c r="M81"/>
      <c r="N81"/>
      <c r="O81"/>
      <c r="P81"/>
      <c r="Q81"/>
    </row>
    <row r="82" spans="2:17" ht="12.75">
      <c r="B82"/>
      <c r="C82"/>
      <c r="D82"/>
      <c r="E82"/>
      <c r="F82"/>
      <c r="G82"/>
      <c r="H82"/>
      <c r="I82"/>
      <c r="J82"/>
      <c r="K82"/>
      <c r="L82"/>
      <c r="M82"/>
      <c r="N82"/>
      <c r="O82"/>
      <c r="P82"/>
      <c r="Q82"/>
    </row>
    <row r="83" spans="2:17" ht="12.75">
      <c r="B83"/>
      <c r="C83"/>
      <c r="D83"/>
      <c r="E83"/>
      <c r="F83"/>
      <c r="G83"/>
      <c r="H83"/>
      <c r="I83"/>
      <c r="J83"/>
      <c r="K83"/>
      <c r="L83"/>
      <c r="M83"/>
      <c r="N83"/>
      <c r="O83"/>
      <c r="P83"/>
      <c r="Q83"/>
    </row>
    <row r="84" spans="2:17" ht="12.75">
      <c r="B84"/>
      <c r="C84"/>
      <c r="D84"/>
      <c r="E84"/>
      <c r="F84"/>
      <c r="G84"/>
      <c r="H84"/>
      <c r="I84"/>
      <c r="J84"/>
      <c r="K84"/>
      <c r="L84"/>
      <c r="M84"/>
      <c r="N84"/>
      <c r="O84"/>
      <c r="P84"/>
      <c r="Q84"/>
    </row>
    <row r="85" spans="2:17" ht="12.75">
      <c r="B85"/>
      <c r="C85"/>
      <c r="D85"/>
      <c r="E85"/>
      <c r="F85"/>
      <c r="G85"/>
      <c r="H85"/>
      <c r="I85"/>
      <c r="J85"/>
      <c r="K85"/>
      <c r="L85"/>
      <c r="M85"/>
      <c r="N85"/>
      <c r="O85"/>
      <c r="P85"/>
      <c r="Q85"/>
    </row>
    <row r="86" spans="2:17" ht="12.75">
      <c r="B86"/>
      <c r="C86"/>
      <c r="D86"/>
      <c r="E86"/>
      <c r="F86"/>
      <c r="G86"/>
      <c r="H86"/>
      <c r="I86"/>
      <c r="J86"/>
      <c r="K86"/>
      <c r="L86"/>
      <c r="M86"/>
      <c r="N86"/>
      <c r="O86"/>
      <c r="P86"/>
      <c r="Q86"/>
    </row>
    <row r="87" spans="2:17" ht="12.75">
      <c r="B87"/>
      <c r="C87"/>
      <c r="D87"/>
      <c r="E87"/>
      <c r="F87"/>
      <c r="G87"/>
      <c r="H87"/>
      <c r="I87"/>
      <c r="J87"/>
      <c r="K87"/>
      <c r="L87"/>
      <c r="M87"/>
      <c r="N87"/>
      <c r="O87"/>
      <c r="P87"/>
      <c r="Q87"/>
    </row>
    <row r="88" spans="2:17" ht="12.75">
      <c r="B88"/>
      <c r="C88"/>
      <c r="D88"/>
      <c r="E88"/>
      <c r="F88"/>
      <c r="G88"/>
      <c r="H88"/>
      <c r="I88"/>
      <c r="J88"/>
      <c r="K88"/>
      <c r="L88"/>
      <c r="M88"/>
      <c r="N88"/>
      <c r="O88"/>
      <c r="P88"/>
      <c r="Q88"/>
    </row>
    <row r="89" spans="2:17" ht="12.75">
      <c r="B89"/>
      <c r="C89"/>
      <c r="D89"/>
      <c r="E89"/>
      <c r="F89"/>
      <c r="G89"/>
      <c r="H89"/>
      <c r="I89"/>
      <c r="J89"/>
      <c r="K89"/>
      <c r="L89"/>
      <c r="M89"/>
      <c r="N89"/>
      <c r="O89"/>
      <c r="P89"/>
      <c r="Q89"/>
    </row>
    <row r="90" spans="2:17" ht="12.75">
      <c r="B90"/>
      <c r="C90"/>
      <c r="D90"/>
      <c r="E90"/>
      <c r="F90"/>
      <c r="G90"/>
      <c r="H90"/>
      <c r="I90"/>
      <c r="J90"/>
      <c r="K90"/>
      <c r="L90"/>
      <c r="M90"/>
      <c r="N90"/>
      <c r="O90"/>
      <c r="P90"/>
      <c r="Q90"/>
    </row>
    <row r="91" spans="2:17" ht="12.75">
      <c r="B91"/>
      <c r="C91"/>
      <c r="D91"/>
      <c r="E91"/>
      <c r="F91"/>
      <c r="G91"/>
      <c r="H91"/>
      <c r="I91"/>
      <c r="J91"/>
      <c r="K91"/>
      <c r="L91"/>
      <c r="M91"/>
      <c r="N91"/>
      <c r="O91"/>
      <c r="P91"/>
      <c r="Q91"/>
    </row>
    <row r="92" spans="2:17" ht="12.75">
      <c r="B92"/>
      <c r="C92"/>
      <c r="D92"/>
      <c r="E92"/>
      <c r="F92"/>
      <c r="G92"/>
      <c r="H92"/>
      <c r="I92"/>
      <c r="J92"/>
      <c r="K92"/>
      <c r="L92"/>
      <c r="M92"/>
      <c r="N92"/>
      <c r="O92"/>
      <c r="P92"/>
      <c r="Q92"/>
    </row>
    <row r="93" spans="2:17" ht="12.75">
      <c r="B93"/>
      <c r="C93"/>
      <c r="D93"/>
      <c r="E93"/>
      <c r="F93"/>
      <c r="G93"/>
      <c r="H93"/>
      <c r="I93"/>
      <c r="J93"/>
      <c r="K93"/>
      <c r="L93"/>
      <c r="M93"/>
      <c r="N93"/>
      <c r="O93"/>
      <c r="P93"/>
      <c r="Q93"/>
    </row>
    <row r="94" spans="2:17" ht="12.75">
      <c r="B94"/>
      <c r="C94"/>
      <c r="D94"/>
      <c r="E94"/>
      <c r="F94"/>
      <c r="G94"/>
      <c r="H94"/>
      <c r="I94"/>
      <c r="J94"/>
      <c r="K94"/>
      <c r="L94"/>
      <c r="M94"/>
      <c r="N94"/>
      <c r="O94"/>
      <c r="P94"/>
      <c r="Q94"/>
    </row>
    <row r="95" spans="2:17" ht="12.75">
      <c r="B95"/>
      <c r="C95"/>
      <c r="D95"/>
      <c r="E95"/>
      <c r="F95"/>
      <c r="G95"/>
      <c r="H95"/>
      <c r="I95"/>
      <c r="J95"/>
      <c r="K95"/>
      <c r="L95"/>
      <c r="M95"/>
      <c r="N95"/>
      <c r="O95"/>
      <c r="P95"/>
      <c r="Q95"/>
    </row>
    <row r="96" spans="2:17" ht="12.75">
      <c r="B96"/>
      <c r="C96"/>
      <c r="D96"/>
      <c r="E96"/>
      <c r="F96"/>
      <c r="G96"/>
      <c r="H96"/>
      <c r="I96"/>
      <c r="J96"/>
      <c r="K96"/>
      <c r="L96"/>
      <c r="M96"/>
      <c r="N96"/>
      <c r="O96"/>
      <c r="P96"/>
      <c r="Q96"/>
    </row>
    <row r="97" spans="2:17" ht="12.75">
      <c r="B97"/>
      <c r="C97"/>
      <c r="D97"/>
      <c r="E97"/>
      <c r="F97"/>
      <c r="G97"/>
      <c r="H97"/>
      <c r="I97"/>
      <c r="J97"/>
      <c r="K97"/>
      <c r="L97"/>
      <c r="M97"/>
      <c r="N97"/>
      <c r="O97"/>
      <c r="P97"/>
      <c r="Q97"/>
    </row>
    <row r="98" spans="2:17" ht="12.75">
      <c r="B98"/>
      <c r="C98"/>
      <c r="D98"/>
      <c r="E98"/>
      <c r="F98"/>
      <c r="G98"/>
      <c r="H98"/>
      <c r="I98"/>
      <c r="J98"/>
      <c r="K98"/>
      <c r="L98"/>
      <c r="M98"/>
      <c r="N98"/>
      <c r="O98"/>
      <c r="P98"/>
      <c r="Q98"/>
    </row>
    <row r="99" spans="2:17" ht="12.75">
      <c r="B99"/>
      <c r="C99"/>
      <c r="D99"/>
      <c r="E99"/>
      <c r="F99"/>
      <c r="G99"/>
      <c r="H99"/>
      <c r="I99"/>
      <c r="J99"/>
      <c r="K99"/>
      <c r="L99"/>
      <c r="M99"/>
      <c r="N99"/>
      <c r="O99"/>
      <c r="P99"/>
      <c r="Q99"/>
    </row>
    <row r="100" spans="2:17" ht="12.75">
      <c r="B100"/>
      <c r="C100"/>
      <c r="D100"/>
      <c r="E100"/>
      <c r="F100"/>
      <c r="G100"/>
      <c r="H100"/>
      <c r="I100"/>
      <c r="J100"/>
      <c r="K100"/>
      <c r="L100"/>
      <c r="M100"/>
      <c r="N100"/>
      <c r="O100"/>
      <c r="P100"/>
      <c r="Q100"/>
    </row>
    <row r="101" spans="2:17" ht="12.75">
      <c r="B101"/>
      <c r="C101"/>
      <c r="D101"/>
      <c r="E101"/>
      <c r="F101"/>
      <c r="G101"/>
      <c r="H101"/>
      <c r="I101"/>
      <c r="J101"/>
      <c r="K101"/>
      <c r="L101"/>
      <c r="M101"/>
      <c r="N101"/>
      <c r="O101"/>
      <c r="P101"/>
      <c r="Q101"/>
    </row>
    <row r="102" spans="2:17" ht="12.75">
      <c r="B102"/>
      <c r="C102"/>
      <c r="D102"/>
      <c r="E102"/>
      <c r="F102"/>
      <c r="G102"/>
      <c r="H102"/>
      <c r="I102"/>
      <c r="J102"/>
      <c r="K102"/>
      <c r="L102"/>
      <c r="M102"/>
      <c r="N102"/>
      <c r="O102"/>
      <c r="P102"/>
      <c r="Q102"/>
    </row>
    <row r="103" spans="2:17" ht="12.75">
      <c r="B103"/>
      <c r="C103"/>
      <c r="D103"/>
      <c r="E103"/>
      <c r="F103"/>
      <c r="G103"/>
      <c r="H103"/>
      <c r="I103"/>
      <c r="J103"/>
      <c r="K103"/>
      <c r="L103"/>
      <c r="M103"/>
      <c r="N103"/>
      <c r="O103"/>
      <c r="P103"/>
      <c r="Q103"/>
    </row>
    <row r="104" spans="2:17" ht="12.75">
      <c r="B104"/>
      <c r="C104"/>
      <c r="D104"/>
      <c r="E104"/>
      <c r="F104"/>
      <c r="G104"/>
      <c r="H104"/>
      <c r="I104"/>
      <c r="J104"/>
      <c r="K104"/>
      <c r="L104"/>
      <c r="M104"/>
      <c r="N104"/>
      <c r="O104"/>
      <c r="P104"/>
      <c r="Q104"/>
    </row>
    <row r="105" spans="2:17" ht="12.75">
      <c r="B105"/>
      <c r="C105"/>
      <c r="D105"/>
      <c r="E105"/>
      <c r="F105"/>
      <c r="G105"/>
      <c r="H105"/>
      <c r="I105"/>
      <c r="J105"/>
      <c r="K105"/>
      <c r="L105"/>
      <c r="M105"/>
      <c r="N105"/>
      <c r="O105"/>
      <c r="P105"/>
      <c r="Q105"/>
    </row>
    <row r="106" spans="2:17" ht="12.75">
      <c r="B106"/>
      <c r="C106"/>
      <c r="D106"/>
      <c r="E106"/>
      <c r="F106"/>
      <c r="G106"/>
      <c r="H106"/>
      <c r="I106"/>
      <c r="J106"/>
      <c r="K106"/>
      <c r="L106"/>
      <c r="M106"/>
      <c r="N106"/>
      <c r="O106"/>
      <c r="P106"/>
      <c r="Q106"/>
    </row>
    <row r="107" spans="2:17" ht="12.75">
      <c r="B107"/>
      <c r="C107"/>
      <c r="D107"/>
      <c r="E107"/>
      <c r="F107"/>
      <c r="G107"/>
      <c r="H107"/>
      <c r="I107"/>
      <c r="J107"/>
      <c r="K107"/>
      <c r="L107"/>
      <c r="M107"/>
      <c r="N107"/>
      <c r="O107"/>
      <c r="P107"/>
      <c r="Q107"/>
    </row>
    <row r="108" spans="2:17" ht="12.75">
      <c r="B108"/>
      <c r="C108"/>
      <c r="D108"/>
      <c r="E108"/>
      <c r="F108"/>
      <c r="G108"/>
      <c r="H108"/>
      <c r="I108"/>
      <c r="J108"/>
      <c r="K108"/>
      <c r="L108"/>
      <c r="M108"/>
      <c r="N108"/>
      <c r="O108"/>
      <c r="P108"/>
      <c r="Q108"/>
    </row>
    <row r="109" spans="2:17" ht="12.75">
      <c r="B109"/>
      <c r="C109"/>
      <c r="D109"/>
      <c r="E109"/>
      <c r="F109"/>
      <c r="G109"/>
      <c r="H109"/>
      <c r="I109"/>
      <c r="J109"/>
      <c r="K109"/>
      <c r="L109"/>
      <c r="M109"/>
      <c r="N109"/>
      <c r="O109"/>
      <c r="P109"/>
      <c r="Q109"/>
    </row>
    <row r="110" spans="2:17" ht="12.75">
      <c r="B110"/>
      <c r="C110"/>
      <c r="D110"/>
      <c r="E110"/>
      <c r="F110"/>
      <c r="G110"/>
      <c r="H110"/>
      <c r="I110"/>
      <c r="J110"/>
      <c r="K110"/>
      <c r="L110"/>
      <c r="M110"/>
      <c r="N110"/>
      <c r="O110"/>
      <c r="P110"/>
      <c r="Q110"/>
    </row>
    <row r="111" spans="2:17" ht="12.75">
      <c r="B111"/>
      <c r="C111"/>
      <c r="D111"/>
      <c r="E111"/>
      <c r="F111"/>
      <c r="G111"/>
      <c r="H111"/>
      <c r="I111"/>
      <c r="J111"/>
      <c r="K111"/>
      <c r="L111"/>
      <c r="M111"/>
      <c r="N111"/>
      <c r="O111"/>
      <c r="P111"/>
      <c r="Q111"/>
    </row>
    <row r="112" spans="2:17" ht="12.75">
      <c r="B112"/>
      <c r="C112"/>
      <c r="D112"/>
      <c r="E112"/>
      <c r="F112"/>
      <c r="G112"/>
      <c r="H112"/>
      <c r="I112"/>
      <c r="J112"/>
      <c r="K112"/>
      <c r="L112"/>
      <c r="M112"/>
      <c r="N112"/>
      <c r="O112"/>
      <c r="P112"/>
      <c r="Q112"/>
    </row>
    <row r="113" spans="2:17" ht="12.75">
      <c r="B113"/>
      <c r="C113"/>
      <c r="D113"/>
      <c r="E113"/>
      <c r="F113"/>
      <c r="G113"/>
      <c r="H113"/>
      <c r="I113"/>
      <c r="J113"/>
      <c r="K113"/>
      <c r="L113"/>
      <c r="M113"/>
      <c r="N113"/>
      <c r="O113"/>
      <c r="P113"/>
      <c r="Q113"/>
    </row>
    <row r="114" spans="2:17" ht="12.75">
      <c r="B114"/>
      <c r="C114"/>
      <c r="D114"/>
      <c r="E114"/>
      <c r="F114"/>
      <c r="G114"/>
      <c r="H114"/>
      <c r="I114"/>
      <c r="J114"/>
      <c r="K114"/>
      <c r="L114"/>
      <c r="M114"/>
      <c r="N114"/>
      <c r="O114"/>
      <c r="P114"/>
      <c r="Q114"/>
    </row>
    <row r="115" spans="2:17" ht="12.75">
      <c r="B115"/>
      <c r="C115"/>
      <c r="D115"/>
      <c r="E115"/>
      <c r="F115"/>
      <c r="G115"/>
      <c r="H115"/>
      <c r="I115"/>
      <c r="J115"/>
      <c r="K115"/>
      <c r="L115"/>
      <c r="M115"/>
      <c r="N115"/>
      <c r="O115"/>
      <c r="P115"/>
      <c r="Q115"/>
    </row>
    <row r="116" spans="2:17" ht="12.75">
      <c r="B116"/>
      <c r="C116"/>
      <c r="D116"/>
      <c r="E116"/>
      <c r="F116"/>
      <c r="G116"/>
      <c r="H116"/>
      <c r="I116"/>
      <c r="J116"/>
      <c r="K116"/>
      <c r="L116"/>
      <c r="M116"/>
      <c r="N116"/>
      <c r="O116"/>
      <c r="P116"/>
      <c r="Q116"/>
    </row>
    <row r="117" spans="2:17" ht="12.75">
      <c r="B117"/>
      <c r="C117"/>
      <c r="D117"/>
      <c r="E117"/>
      <c r="F117"/>
      <c r="G117"/>
      <c r="H117"/>
      <c r="I117"/>
      <c r="J117"/>
      <c r="K117"/>
      <c r="L117"/>
      <c r="M117"/>
      <c r="N117"/>
      <c r="O117"/>
      <c r="P117"/>
      <c r="Q117"/>
    </row>
    <row r="118" spans="2:17" ht="12.75">
      <c r="B118"/>
      <c r="C118"/>
      <c r="D118"/>
      <c r="E118"/>
      <c r="F118"/>
      <c r="G118"/>
      <c r="H118"/>
      <c r="I118"/>
      <c r="J118"/>
      <c r="K118"/>
      <c r="L118"/>
      <c r="M118"/>
      <c r="N118"/>
      <c r="O118"/>
      <c r="P118"/>
      <c r="Q118"/>
    </row>
    <row r="119" spans="2:17" ht="12.75">
      <c r="B119"/>
      <c r="C119"/>
      <c r="D119"/>
      <c r="E119"/>
      <c r="F119"/>
      <c r="G119"/>
      <c r="H119"/>
      <c r="I119"/>
      <c r="J119"/>
      <c r="K119"/>
      <c r="L119"/>
      <c r="M119"/>
      <c r="N119"/>
      <c r="O119"/>
      <c r="P119"/>
      <c r="Q119"/>
    </row>
    <row r="120" spans="2:17" ht="12.75">
      <c r="B120"/>
      <c r="C120"/>
      <c r="D120"/>
      <c r="E120"/>
      <c r="F120"/>
      <c r="G120"/>
      <c r="H120"/>
      <c r="I120"/>
      <c r="J120"/>
      <c r="K120"/>
      <c r="L120"/>
      <c r="M120"/>
      <c r="N120"/>
      <c r="O120"/>
      <c r="P120"/>
      <c r="Q120"/>
    </row>
    <row r="121" spans="2:17" ht="12.75">
      <c r="B121"/>
      <c r="C121"/>
      <c r="D121"/>
      <c r="E121"/>
      <c r="F121"/>
      <c r="G121"/>
      <c r="H121"/>
      <c r="I121"/>
      <c r="J121"/>
      <c r="K121"/>
      <c r="L121"/>
      <c r="M121"/>
      <c r="N121"/>
      <c r="O121"/>
      <c r="P121"/>
      <c r="Q121"/>
    </row>
    <row r="122" spans="2:17" ht="12.75">
      <c r="B122"/>
      <c r="C122"/>
      <c r="D122"/>
      <c r="E122"/>
      <c r="F122"/>
      <c r="G122"/>
      <c r="H122"/>
      <c r="I122"/>
      <c r="J122"/>
      <c r="K122"/>
      <c r="L122"/>
      <c r="M122"/>
      <c r="N122"/>
      <c r="O122"/>
      <c r="P122"/>
      <c r="Q122"/>
    </row>
    <row r="123" spans="2:17" ht="12.75">
      <c r="B123"/>
      <c r="C123"/>
      <c r="D123"/>
      <c r="E123"/>
      <c r="F123"/>
      <c r="G123"/>
      <c r="H123"/>
      <c r="I123"/>
      <c r="J123"/>
      <c r="K123"/>
      <c r="L123"/>
      <c r="M123"/>
      <c r="N123"/>
      <c r="O123"/>
      <c r="P123"/>
      <c r="Q123"/>
    </row>
    <row r="124" spans="2:17" ht="12.75">
      <c r="B124"/>
      <c r="C124"/>
      <c r="D124"/>
      <c r="E124"/>
      <c r="F124"/>
      <c r="G124"/>
      <c r="H124"/>
      <c r="I124"/>
      <c r="J124"/>
      <c r="K124"/>
      <c r="L124"/>
      <c r="M124"/>
      <c r="N124"/>
      <c r="O124"/>
      <c r="P124"/>
      <c r="Q124"/>
    </row>
    <row r="125" spans="2:17" ht="12.75">
      <c r="B125"/>
      <c r="C125"/>
      <c r="D125"/>
      <c r="E125"/>
      <c r="F125"/>
      <c r="G125"/>
      <c r="H125"/>
      <c r="I125"/>
      <c r="J125"/>
      <c r="K125"/>
      <c r="L125"/>
      <c r="M125"/>
      <c r="N125"/>
      <c r="O125"/>
      <c r="P125"/>
      <c r="Q125"/>
    </row>
    <row r="126" spans="2:17" ht="12.75">
      <c r="B126"/>
      <c r="C126"/>
      <c r="D126"/>
      <c r="E126"/>
      <c r="F126"/>
      <c r="G126"/>
      <c r="H126"/>
      <c r="I126"/>
      <c r="J126"/>
      <c r="K126"/>
      <c r="L126"/>
      <c r="M126"/>
      <c r="N126"/>
      <c r="O126"/>
      <c r="P126"/>
      <c r="Q126"/>
    </row>
    <row r="127" spans="2:17" ht="12.75">
      <c r="B127"/>
      <c r="C127"/>
      <c r="D127"/>
      <c r="E127"/>
      <c r="F127"/>
      <c r="G127"/>
      <c r="H127"/>
      <c r="I127"/>
      <c r="J127"/>
      <c r="K127"/>
      <c r="L127"/>
      <c r="M127"/>
      <c r="N127"/>
      <c r="O127"/>
      <c r="P127"/>
      <c r="Q127"/>
    </row>
    <row r="128" spans="2:17" ht="12.75">
      <c r="B128"/>
      <c r="C128"/>
      <c r="D128"/>
      <c r="E128"/>
      <c r="F128"/>
      <c r="G128"/>
      <c r="H128"/>
      <c r="I128"/>
      <c r="J128"/>
      <c r="K128"/>
      <c r="L128"/>
      <c r="M128"/>
      <c r="N128"/>
      <c r="O128"/>
      <c r="P128"/>
      <c r="Q128"/>
    </row>
    <row r="129" spans="2:17" ht="12.75">
      <c r="B129"/>
      <c r="C129"/>
      <c r="D129"/>
      <c r="E129"/>
      <c r="F129"/>
      <c r="G129"/>
      <c r="H129"/>
      <c r="I129"/>
      <c r="J129"/>
      <c r="K129"/>
      <c r="L129"/>
      <c r="M129"/>
      <c r="N129"/>
      <c r="O129"/>
      <c r="P129"/>
      <c r="Q129"/>
    </row>
    <row r="130" spans="2:17" ht="12.75">
      <c r="B130"/>
      <c r="C130"/>
      <c r="D130"/>
      <c r="E130"/>
      <c r="F130"/>
      <c r="G130"/>
      <c r="H130"/>
      <c r="I130"/>
      <c r="J130"/>
      <c r="K130"/>
      <c r="L130"/>
      <c r="M130"/>
      <c r="N130"/>
      <c r="O130"/>
      <c r="P130"/>
      <c r="Q130"/>
    </row>
    <row r="131" spans="2:17" ht="12.75">
      <c r="B131"/>
      <c r="C131"/>
      <c r="D131"/>
      <c r="E131"/>
      <c r="F131"/>
      <c r="G131"/>
      <c r="H131"/>
      <c r="I131"/>
      <c r="J131"/>
      <c r="K131"/>
      <c r="L131"/>
      <c r="M131"/>
      <c r="N131"/>
      <c r="O131"/>
      <c r="P131"/>
      <c r="Q131"/>
    </row>
    <row r="132" spans="2:17" ht="12.75">
      <c r="B132"/>
      <c r="C132"/>
      <c r="D132"/>
      <c r="E132"/>
      <c r="F132"/>
      <c r="G132"/>
      <c r="H132"/>
      <c r="I132"/>
      <c r="J132"/>
      <c r="K132"/>
      <c r="L132"/>
      <c r="M132"/>
      <c r="N132"/>
      <c r="O132"/>
      <c r="P132"/>
      <c r="Q132"/>
    </row>
    <row r="133" spans="2:17" ht="12.75">
      <c r="B133"/>
      <c r="C133"/>
      <c r="D133"/>
      <c r="E133"/>
      <c r="F133"/>
      <c r="G133"/>
      <c r="H133"/>
      <c r="I133"/>
      <c r="J133"/>
      <c r="K133"/>
      <c r="L133"/>
      <c r="M133"/>
      <c r="N133"/>
      <c r="O133"/>
      <c r="P133"/>
      <c r="Q133"/>
    </row>
    <row r="134" spans="2:17" ht="12.75">
      <c r="B134"/>
      <c r="C134"/>
      <c r="D134"/>
      <c r="E134"/>
      <c r="F134"/>
      <c r="G134"/>
      <c r="H134"/>
      <c r="I134"/>
      <c r="J134"/>
      <c r="K134"/>
      <c r="L134"/>
      <c r="M134"/>
      <c r="N134"/>
      <c r="O134"/>
      <c r="P134"/>
      <c r="Q134"/>
    </row>
    <row r="135" spans="2:17" ht="12.75">
      <c r="B135"/>
      <c r="C135"/>
      <c r="D135"/>
      <c r="E135"/>
      <c r="F135"/>
      <c r="G135"/>
      <c r="H135"/>
      <c r="I135"/>
      <c r="J135"/>
      <c r="K135"/>
      <c r="L135"/>
      <c r="M135"/>
      <c r="N135"/>
      <c r="O135"/>
      <c r="P135"/>
      <c r="Q135"/>
    </row>
    <row r="136" spans="2:17" ht="12.75">
      <c r="B136"/>
      <c r="C136"/>
      <c r="D136"/>
      <c r="E136"/>
      <c r="F136"/>
      <c r="G136"/>
      <c r="H136"/>
      <c r="I136"/>
      <c r="J136"/>
      <c r="K136"/>
      <c r="L136"/>
      <c r="M136"/>
      <c r="N136"/>
      <c r="O136"/>
      <c r="P136"/>
      <c r="Q136"/>
    </row>
    <row r="137" spans="2:17" ht="12.75">
      <c r="B137"/>
      <c r="C137"/>
      <c r="D137"/>
      <c r="E137"/>
      <c r="F137"/>
      <c r="G137"/>
      <c r="H137"/>
      <c r="I137"/>
      <c r="J137"/>
      <c r="K137"/>
      <c r="L137"/>
      <c r="M137"/>
      <c r="N137"/>
      <c r="O137"/>
      <c r="P137"/>
      <c r="Q137"/>
    </row>
    <row r="138" spans="2:17" ht="12.75">
      <c r="B138"/>
      <c r="C138"/>
      <c r="D138"/>
      <c r="E138"/>
      <c r="F138"/>
      <c r="G138"/>
      <c r="H138"/>
      <c r="I138"/>
      <c r="J138"/>
      <c r="K138"/>
      <c r="L138"/>
      <c r="M138"/>
      <c r="N138"/>
      <c r="O138"/>
      <c r="P138"/>
      <c r="Q138"/>
    </row>
    <row r="139" spans="2:17" ht="12.75">
      <c r="B139"/>
      <c r="C139"/>
      <c r="D139"/>
      <c r="E139"/>
      <c r="F139"/>
      <c r="G139"/>
      <c r="H139"/>
      <c r="I139"/>
      <c r="J139"/>
      <c r="K139"/>
      <c r="L139"/>
      <c r="M139"/>
      <c r="N139"/>
      <c r="O139"/>
      <c r="P139"/>
      <c r="Q139"/>
    </row>
    <row r="140" spans="2:17" ht="12.75">
      <c r="B140"/>
      <c r="C140"/>
      <c r="D140"/>
      <c r="E140"/>
      <c r="F140"/>
      <c r="G140"/>
      <c r="H140"/>
      <c r="I140"/>
      <c r="J140"/>
      <c r="K140"/>
      <c r="L140"/>
      <c r="M140"/>
      <c r="N140"/>
      <c r="O140"/>
      <c r="P140"/>
      <c r="Q140"/>
    </row>
    <row r="141" spans="2:17" ht="12.75">
      <c r="B141"/>
      <c r="C141"/>
      <c r="D141"/>
      <c r="E141"/>
      <c r="F141"/>
      <c r="G141"/>
      <c r="H141"/>
      <c r="I141"/>
      <c r="J141"/>
      <c r="K141"/>
      <c r="L141"/>
      <c r="M141"/>
      <c r="N141"/>
      <c r="O141"/>
      <c r="P141"/>
      <c r="Q141"/>
    </row>
    <row r="142" spans="2:17" ht="12.75">
      <c r="B142"/>
      <c r="C142"/>
      <c r="D142"/>
      <c r="E142"/>
      <c r="F142"/>
      <c r="G142"/>
      <c r="H142"/>
      <c r="I142"/>
      <c r="J142"/>
      <c r="K142"/>
      <c r="L142"/>
      <c r="M142"/>
      <c r="N142"/>
      <c r="O142"/>
      <c r="P142"/>
      <c r="Q142"/>
    </row>
    <row r="143" spans="2:17" ht="12.75">
      <c r="B143"/>
      <c r="C143"/>
      <c r="D143"/>
      <c r="E143"/>
      <c r="F143"/>
      <c r="G143"/>
      <c r="H143"/>
      <c r="I143"/>
      <c r="J143"/>
      <c r="K143"/>
      <c r="L143"/>
      <c r="M143"/>
      <c r="N143"/>
      <c r="O143"/>
      <c r="P143"/>
      <c r="Q143"/>
    </row>
    <row r="144" spans="2:17" ht="12.75">
      <c r="B144"/>
      <c r="C144"/>
      <c r="D144"/>
      <c r="E144"/>
      <c r="F144"/>
      <c r="G144"/>
      <c r="H144"/>
      <c r="I144"/>
      <c r="J144"/>
      <c r="K144"/>
      <c r="L144"/>
      <c r="M144"/>
      <c r="N144"/>
      <c r="O144"/>
      <c r="P144"/>
      <c r="Q144"/>
    </row>
    <row r="145" spans="2:17" ht="12.75">
      <c r="B145"/>
      <c r="C145"/>
      <c r="D145"/>
      <c r="E145"/>
      <c r="F145"/>
      <c r="G145"/>
      <c r="H145"/>
      <c r="I145"/>
      <c r="J145"/>
      <c r="K145"/>
      <c r="L145"/>
      <c r="M145"/>
      <c r="N145"/>
      <c r="O145"/>
      <c r="P145"/>
      <c r="Q145"/>
    </row>
    <row r="146" spans="2:17" ht="12.75">
      <c r="B146"/>
      <c r="C146"/>
      <c r="D146"/>
      <c r="E146"/>
      <c r="F146"/>
      <c r="G146"/>
      <c r="H146"/>
      <c r="I146"/>
      <c r="J146"/>
      <c r="K146"/>
      <c r="L146"/>
      <c r="M146"/>
      <c r="N146"/>
      <c r="O146"/>
      <c r="P146"/>
      <c r="Q146"/>
    </row>
    <row r="147" spans="2:17" ht="12.75">
      <c r="B147"/>
      <c r="C147"/>
      <c r="D147"/>
      <c r="E147"/>
      <c r="F147"/>
      <c r="G147"/>
      <c r="H147"/>
      <c r="I147"/>
      <c r="J147"/>
      <c r="K147"/>
      <c r="L147"/>
      <c r="M147"/>
      <c r="N147"/>
      <c r="O147"/>
      <c r="P147"/>
      <c r="Q147"/>
    </row>
    <row r="148" spans="2:17" ht="12.75">
      <c r="B148"/>
      <c r="C148"/>
      <c r="D148"/>
      <c r="E148"/>
      <c r="F148"/>
      <c r="G148"/>
      <c r="H148"/>
      <c r="I148"/>
      <c r="J148"/>
      <c r="K148"/>
      <c r="L148"/>
      <c r="M148"/>
      <c r="N148"/>
      <c r="O148"/>
      <c r="P148"/>
      <c r="Q148"/>
    </row>
    <row r="149" spans="2:17" ht="12.75">
      <c r="B149"/>
      <c r="C149"/>
      <c r="D149"/>
      <c r="E149"/>
      <c r="F149"/>
      <c r="G149"/>
      <c r="H149"/>
      <c r="I149"/>
      <c r="J149"/>
      <c r="K149"/>
      <c r="L149"/>
      <c r="M149"/>
      <c r="N149"/>
      <c r="O149"/>
      <c r="P149"/>
      <c r="Q149"/>
    </row>
    <row r="152" ht="12.75">
      <c r="A152" s="59"/>
    </row>
  </sheetData>
  <sheetProtection/>
  <printOptions/>
  <pageMargins left="0.7875" right="0.7875" top="0.7875" bottom="0.7875" header="0.5118055555555555" footer="0.5118055555555555"/>
  <pageSetup horizontalDpi="300" verticalDpi="300" orientation="portrait"/>
  <legacyDrawing r:id="rId2"/>
</worksheet>
</file>

<file path=xl/worksheets/sheet5.xml><?xml version="1.0" encoding="utf-8"?>
<worksheet xmlns="http://schemas.openxmlformats.org/spreadsheetml/2006/main" xmlns:r="http://schemas.openxmlformats.org/officeDocument/2006/relationships">
  <dimension ref="A1:O22"/>
  <sheetViews>
    <sheetView zoomScalePageLayoutView="0" workbookViewId="0" topLeftCell="A1">
      <pane ySplit="6" topLeftCell="A7" activePane="bottomLeft" state="frozen"/>
      <selection pane="topLeft" activeCell="A1" sqref="A1"/>
      <selection pane="bottomLeft" activeCell="C12" sqref="C12"/>
    </sheetView>
  </sheetViews>
  <sheetFormatPr defaultColWidth="9.140625" defaultRowHeight="12.75"/>
  <cols>
    <col min="1" max="1" width="5.8515625" style="1" customWidth="1"/>
    <col min="2" max="2" width="22.28125" style="1" customWidth="1"/>
    <col min="3" max="3" width="18.28125" style="1" customWidth="1"/>
    <col min="4" max="4" width="9.140625" style="1" customWidth="1"/>
    <col min="5" max="5" width="25.28125" style="20" customWidth="1"/>
    <col min="6" max="6" width="15.140625" style="1" customWidth="1"/>
    <col min="7" max="7" width="8.00390625" style="83" customWidth="1"/>
    <col min="8" max="8" width="42.57421875" style="20" customWidth="1"/>
    <col min="9" max="9" width="27.28125" style="25" customWidth="1"/>
  </cols>
  <sheetData>
    <row r="1" spans="1:8" ht="20.25">
      <c r="A1" s="27" t="s">
        <v>268</v>
      </c>
      <c r="B1"/>
      <c r="C1" s="82" t="s">
        <v>109</v>
      </c>
      <c r="E1" s="20">
        <v>5</v>
      </c>
      <c r="G1" s="1" t="s">
        <v>16</v>
      </c>
      <c r="H1" s="1"/>
    </row>
    <row r="2" spans="1:5" ht="12.75">
      <c r="A2" s="25" t="s">
        <v>110</v>
      </c>
      <c r="B2"/>
      <c r="C2"/>
      <c r="D2" s="56"/>
      <c r="E2" s="84"/>
    </row>
    <row r="3" spans="1:5" ht="12.75">
      <c r="A3" s="76" t="s">
        <v>111</v>
      </c>
      <c r="B3"/>
      <c r="C3"/>
      <c r="D3" s="56"/>
      <c r="E3" s="84"/>
    </row>
    <row r="4" ht="12.75"/>
    <row r="5" ht="12.75">
      <c r="A5" s="1" t="s">
        <v>112</v>
      </c>
    </row>
    <row r="6" spans="1:9" s="11" customFormat="1" ht="25.5" customHeight="1">
      <c r="A6" s="32" t="s">
        <v>25</v>
      </c>
      <c r="B6" s="7" t="s">
        <v>5</v>
      </c>
      <c r="C6" s="11" t="s">
        <v>113</v>
      </c>
      <c r="D6" s="54" t="s">
        <v>114</v>
      </c>
      <c r="E6" s="13" t="s">
        <v>6</v>
      </c>
      <c r="F6" s="85" t="s">
        <v>115</v>
      </c>
      <c r="G6" s="86" t="s">
        <v>116</v>
      </c>
      <c r="H6" s="13" t="s">
        <v>7</v>
      </c>
      <c r="I6" s="87" t="s">
        <v>117</v>
      </c>
    </row>
    <row r="7" spans="1:9" s="92" customFormat="1" ht="12.75">
      <c r="A7" s="24">
        <v>450</v>
      </c>
      <c r="B7" s="24" t="s">
        <v>118</v>
      </c>
      <c r="C7" s="24"/>
      <c r="D7" s="88">
        <f ca="1">IF(ISERROR(MATCH(C7,PatternData!$B$1:$B$60,0)),0,INDIRECT(ADDRESS(MATCH(C7,PatternData!$B$1:$B$60,0),1,3)))</f>
        <v>0</v>
      </c>
      <c r="E7" s="24" t="s">
        <v>119</v>
      </c>
      <c r="F7" s="56">
        <f ca="1">IF(ISERROR(MATCH(E7,ItemData1!$B$1:$B$8,0)),0,INDIRECT(ADDRESS(MATCH(E7,ItemData1!$B$1:$B$8,0),1,3,TRUE,"ItemData1")))</f>
        <v>0</v>
      </c>
      <c r="G7" s="89">
        <v>8</v>
      </c>
      <c r="H7" s="90" t="s">
        <v>120</v>
      </c>
      <c r="I7" s="91"/>
    </row>
    <row r="8" spans="1:15" s="59" customFormat="1" ht="12.75" customHeight="1">
      <c r="A8" s="39">
        <v>451</v>
      </c>
      <c r="B8" s="59" t="s">
        <v>121</v>
      </c>
      <c r="C8" s="24" t="s">
        <v>118</v>
      </c>
      <c r="D8" s="88">
        <f ca="1">IF(ISERROR(MATCH(C8,PatternData!$B$1:$B$60,0)),0,INDIRECT(ADDRESS(MATCH(C8,PatternData!$B$1:$B$60,0),1,3)))</f>
        <v>450</v>
      </c>
      <c r="E8" s="93" t="s">
        <v>41</v>
      </c>
      <c r="F8" s="76">
        <f ca="1">IF(ISERROR(MATCH(E8,ItemData1!$B$1:$B$8,0)),0,INDIRECT(ADDRESS(MATCH(E8,ItemData1!$B$1:$B$8,0),1,3,TRUE,"ItemData1")))</f>
        <v>8000</v>
      </c>
      <c r="G8" s="83">
        <v>8</v>
      </c>
      <c r="H8" s="21" t="s">
        <v>122</v>
      </c>
      <c r="I8" s="91" t="str">
        <f>CONCATENATE($A$3,A8,",'",B8,"',",D8,",",F8,",",G8,",'",H8,"');")</f>
        <v>INSERT INTO `trade_patterns` VALUES (451,'BASIC',450,8000,8,'Smith armor group pattern.');</v>
      </c>
      <c r="J8" s="1"/>
      <c r="K8" s="1"/>
      <c r="L8" s="1"/>
      <c r="M8" s="1"/>
      <c r="N8" s="1"/>
      <c r="O8" s="1"/>
    </row>
    <row r="9" spans="2:9" ht="12.75">
      <c r="B9" s="24"/>
      <c r="D9" s="88"/>
      <c r="F9" s="56"/>
      <c r="H9" s="91"/>
      <c r="I9" s="91"/>
    </row>
    <row r="22" ht="12.75">
      <c r="B22" s="59"/>
    </row>
  </sheetData>
  <sheetProtection/>
  <printOptions/>
  <pageMargins left="0.7875" right="0.7875" top="0.7875" bottom="0.7875" header="0.5118055555555555" footer="0.5118055555555555"/>
  <pageSetup horizontalDpi="300" verticalDpi="300" orientation="portrait"/>
  <legacyDrawing r:id="rId2"/>
</worksheet>
</file>

<file path=xl/worksheets/sheet6.xml><?xml version="1.0" encoding="utf-8"?>
<worksheet xmlns="http://schemas.openxmlformats.org/spreadsheetml/2006/main" xmlns:r="http://schemas.openxmlformats.org/officeDocument/2006/relationships">
  <dimension ref="A1:AD130"/>
  <sheetViews>
    <sheetView zoomScalePageLayoutView="0" workbookViewId="0" topLeftCell="A1">
      <selection activeCell="A2" sqref="A2"/>
    </sheetView>
  </sheetViews>
  <sheetFormatPr defaultColWidth="11.7109375" defaultRowHeight="12.75"/>
  <cols>
    <col min="1" max="1" width="7.00390625" style="72" customWidth="1"/>
    <col min="2" max="2" width="27.00390625" style="91" customWidth="1"/>
    <col min="3" max="3" width="13.421875" style="91" customWidth="1"/>
    <col min="4" max="5" width="10.28125" style="21" customWidth="1"/>
    <col min="6" max="6" width="12.7109375" style="21" customWidth="1"/>
    <col min="7" max="7" width="13.28125" style="70" customWidth="1"/>
    <col min="8" max="8" width="10.7109375" style="21" customWidth="1"/>
    <col min="9" max="9" width="13.57421875" style="70" customWidth="1"/>
    <col min="10" max="10" width="11.00390625" style="21" customWidth="1"/>
    <col min="11" max="11" width="14.57421875" style="21" customWidth="1"/>
    <col min="12" max="12" width="11.28125" style="70" customWidth="1"/>
    <col min="13" max="13" width="8.8515625" style="21" customWidth="1"/>
    <col min="14" max="14" width="10.28125" style="21" customWidth="1"/>
    <col min="15" max="15" width="10.7109375" style="70" customWidth="1"/>
    <col min="16" max="16" width="4.28125" style="21" customWidth="1"/>
    <col min="17" max="17" width="4.8515625" style="21" customWidth="1"/>
    <col min="18" max="18" width="8.421875" style="21" customWidth="1"/>
    <col min="19" max="19" width="7.421875" style="94" customWidth="1"/>
    <col min="20" max="20" width="10.7109375" style="21" customWidth="1"/>
    <col min="21" max="21" width="13.57421875" style="70" customWidth="1"/>
    <col min="22" max="22" width="4.28125" style="21" customWidth="1"/>
    <col min="23" max="23" width="4.8515625" style="21" customWidth="1"/>
    <col min="24" max="24" width="8.421875" style="21" customWidth="1"/>
    <col min="25" max="25" width="7.421875" style="94" customWidth="1"/>
    <col min="26" max="26" width="19.140625" style="21" customWidth="1"/>
    <col min="27" max="27" width="16.421875" style="21" customWidth="1"/>
    <col min="28" max="28" width="10.00390625" style="70" customWidth="1"/>
    <col min="29" max="16384" width="11.7109375" style="21" customWidth="1"/>
  </cols>
  <sheetData>
    <row r="1" spans="1:8" ht="20.25">
      <c r="A1" s="95" t="s">
        <v>269</v>
      </c>
      <c r="B1" s="95"/>
      <c r="C1" s="95"/>
      <c r="F1" s="96" t="s">
        <v>15</v>
      </c>
      <c r="H1" s="21">
        <v>20</v>
      </c>
    </row>
    <row r="2" ht="12.75" customHeight="1">
      <c r="A2" s="91" t="s">
        <v>123</v>
      </c>
    </row>
    <row r="3" ht="12.75"/>
    <row r="4" spans="1:3" ht="12.75" customHeight="1">
      <c r="A4" s="97" t="s">
        <v>124</v>
      </c>
      <c r="B4" s="98"/>
      <c r="C4" s="98"/>
    </row>
    <row r="5" spans="1:28" s="100" customFormat="1" ht="25.5" customHeight="1">
      <c r="A5" s="81" t="s">
        <v>25</v>
      </c>
      <c r="B5" s="99" t="s">
        <v>26</v>
      </c>
      <c r="C5" s="99" t="s">
        <v>125</v>
      </c>
      <c r="D5" s="100" t="s">
        <v>126</v>
      </c>
      <c r="E5" s="100" t="s">
        <v>36</v>
      </c>
      <c r="F5" s="100" t="s">
        <v>127</v>
      </c>
      <c r="G5" s="101" t="s">
        <v>128</v>
      </c>
      <c r="H5" s="100" t="s">
        <v>10</v>
      </c>
      <c r="I5" s="101" t="s">
        <v>129</v>
      </c>
      <c r="J5" s="100" t="s">
        <v>13</v>
      </c>
      <c r="K5" s="100" t="s">
        <v>130</v>
      </c>
      <c r="L5" s="101" t="s">
        <v>131</v>
      </c>
      <c r="M5" s="100" t="s">
        <v>132</v>
      </c>
      <c r="N5" s="100" t="s">
        <v>133</v>
      </c>
      <c r="O5" s="101" t="s">
        <v>134</v>
      </c>
      <c r="P5" s="100" t="s">
        <v>135</v>
      </c>
      <c r="Q5" s="100" t="s">
        <v>136</v>
      </c>
      <c r="R5" s="100" t="s">
        <v>137</v>
      </c>
      <c r="S5" s="102" t="s">
        <v>138</v>
      </c>
      <c r="T5" s="100" t="s">
        <v>139</v>
      </c>
      <c r="U5" s="101" t="s">
        <v>140</v>
      </c>
      <c r="V5" s="100" t="s">
        <v>141</v>
      </c>
      <c r="W5" s="100" t="s">
        <v>136</v>
      </c>
      <c r="X5" s="100" t="s">
        <v>137</v>
      </c>
      <c r="Y5" s="102" t="s">
        <v>138</v>
      </c>
      <c r="Z5" s="100" t="s">
        <v>27</v>
      </c>
      <c r="AA5" s="100" t="s">
        <v>117</v>
      </c>
      <c r="AB5" s="103" t="s">
        <v>142</v>
      </c>
    </row>
    <row r="6" spans="1:29" ht="12.75" customHeight="1">
      <c r="A6" s="72">
        <v>562</v>
      </c>
      <c r="B6" s="21" t="s">
        <v>143</v>
      </c>
      <c r="C6" s="21">
        <v>0</v>
      </c>
      <c r="D6" s="20" t="s">
        <v>144</v>
      </c>
      <c r="E6" s="20"/>
      <c r="F6" s="20" t="s">
        <v>64</v>
      </c>
      <c r="G6" s="56">
        <f ca="1">IF(ISERROR(MATCH(F6,ItemData2!$B$1:$B$64,0)),0,INDIRECT(ADDRESS(MATCH(F6,ItemData2!$B$1:$B$64,0),1,3,TRUE,"ItemData2")))</f>
        <v>8053</v>
      </c>
      <c r="H6" s="20" t="s">
        <v>67</v>
      </c>
      <c r="I6" s="56">
        <f ca="1">IF(ISERROR(MATCH(H6,ItemData2!$B$1:$B$64,0)),0,INDIRECT(ADDRESS(MATCH(H6,ItemData2!$B$1:$B$64,0),1,3,TRUE,"ItemData2")))</f>
        <v>8051</v>
      </c>
      <c r="J6" s="20"/>
      <c r="K6" s="20" t="s">
        <v>85</v>
      </c>
      <c r="L6" s="56">
        <f ca="1">IF(ISERROR(MATCH(K6,ItemData3!$B$1:$B$459,0)),0,INDIRECT(ADDRESS(MATCH(K6,ItemData3!$B$1:$B$459,0),1,3,TRUE,"ItemData3")))</f>
        <v>8420</v>
      </c>
      <c r="M6" s="20">
        <v>1</v>
      </c>
      <c r="N6" s="20" t="s">
        <v>145</v>
      </c>
      <c r="O6" s="56">
        <f ca="1">IF(ISERROR(MATCH(N6,SkillsData!$B$1:$B$66,0)),-1,INDIRECT(ADDRESS(MATCH(N6,SkillsData!$B$1:$B$66,0),1,3,TRUE,"SkillsData")))</f>
        <v>39</v>
      </c>
      <c r="P6" s="20">
        <v>0</v>
      </c>
      <c r="Q6" s="20">
        <v>5</v>
      </c>
      <c r="R6" s="20">
        <v>1</v>
      </c>
      <c r="S6" s="104">
        <v>35</v>
      </c>
      <c r="T6" s="20"/>
      <c r="U6" s="56">
        <f ca="1">IF(ISERROR(MATCH(T6,SkillsData!$B$1:$B$66,0)),-1,INDIRECT(ADDRESS(MATCH(T6,SkillsData!$B$1:$B$66,0),1,3,TRUE,"SkillsData")))</f>
        <v>-1</v>
      </c>
      <c r="V6" s="20">
        <v>0</v>
      </c>
      <c r="W6" s="20">
        <v>0</v>
      </c>
      <c r="X6" s="20">
        <v>0</v>
      </c>
      <c r="Y6" s="104">
        <v>0</v>
      </c>
      <c r="Z6" s="21" t="s">
        <v>143</v>
      </c>
      <c r="AA6" s="91" t="str">
        <f aca="true" t="shared" si="0" ref="AA6:AA11">CONCATENATE(AB6,",",U6,",",V6,",",W6,",",X6,",",Y6,",'",Z6,"');")</f>
        <v>REPLACE INTO `trade_processes` VALUES (562,0,'Cut','craft','',8053,8051,'',8420,1,39,0,5,1,35,-1,0,0,0,0,'Cut');</v>
      </c>
      <c r="AB6" s="105" t="str">
        <f aca="true" t="shared" si="1" ref="AB6:AB11">CONCATENATE($A$4,A6,",",C6,",'",B6,"','",D6,"','",E6,"',",G6,",",I6,",'",J6,"',",L6,",",M6,",",O6,",",P6,",",Q6,",",R6,",",S6)</f>
        <v>REPLACE INTO `trade_processes` VALUES (562,0,'Cut','craft','',8053,8051,'',8420,1,39,0,5,1,35</v>
      </c>
      <c r="AC6" s="91" t="str">
        <f aca="true" t="shared" si="2" ref="AC6:AC11">CONCATENATE("delete from trade_processes where process_id=",A6,";")</f>
        <v>delete from trade_processes where process_id=562;</v>
      </c>
    </row>
    <row r="7" spans="1:29" ht="12.75" customHeight="1">
      <c r="A7" s="72">
        <v>565</v>
      </c>
      <c r="B7" s="21" t="s">
        <v>146</v>
      </c>
      <c r="C7" s="21">
        <v>0</v>
      </c>
      <c r="D7" s="20" t="s">
        <v>144</v>
      </c>
      <c r="E7" s="20"/>
      <c r="F7" s="20" t="s">
        <v>53</v>
      </c>
      <c r="G7" s="56">
        <f ca="1">IF(ISERROR(MATCH(F7,ItemData2!$B$1:$B$64,0)),0,INDIRECT(ADDRESS(MATCH(F7,ItemData2!$B$1:$B$64,0),1,3,TRUE,"ItemData2")))</f>
        <v>312</v>
      </c>
      <c r="H7" s="20"/>
      <c r="I7" s="56">
        <f ca="1">IF(ISERROR(MATCH(H7,ItemData2!$B$1:$B$64,0)),0,INDIRECT(ADDRESS(MATCH(H7,ItemData2!$B$1:$B$64,0),1,3,TRUE,"ItemData2")))</f>
        <v>0</v>
      </c>
      <c r="J7" s="20"/>
      <c r="K7" s="20" t="s">
        <v>147</v>
      </c>
      <c r="L7" s="56">
        <f ca="1">IF(ISERROR(MATCH(K7,ItemData3!$B$1:$B$459,0)),0,INDIRECT(ADDRESS(MATCH(K7,ItemData3!$B$1:$B$459,0),1,3,TRUE,"ItemData3")))</f>
        <v>73</v>
      </c>
      <c r="M7" s="20">
        <v>1</v>
      </c>
      <c r="N7" s="20" t="s">
        <v>145</v>
      </c>
      <c r="O7" s="56">
        <f ca="1">IF(ISERROR(MATCH(N7,SkillsData!$B$1:$B$66,0)),-1,INDIRECT(ADDRESS(MATCH(N7,SkillsData!$B$1:$B$66,0),1,3,TRUE,"SkillsData")))</f>
        <v>39</v>
      </c>
      <c r="P7" s="20">
        <v>25</v>
      </c>
      <c r="Q7" s="20">
        <v>60</v>
      </c>
      <c r="R7" s="20">
        <v>1</v>
      </c>
      <c r="S7" s="104">
        <v>35</v>
      </c>
      <c r="T7" s="20"/>
      <c r="U7" s="56">
        <f ca="1">IF(ISERROR(MATCH(T7,SkillsData!$B$1:$B$66,0)),-1,INDIRECT(ADDRESS(MATCH(T7,SkillsData!$B$1:$B$66,0),1,3,TRUE,"SkillsData")))</f>
        <v>-1</v>
      </c>
      <c r="V7" s="20">
        <v>0</v>
      </c>
      <c r="W7" s="20">
        <v>0</v>
      </c>
      <c r="X7" s="20">
        <v>0</v>
      </c>
      <c r="Y7" s="104">
        <v>0</v>
      </c>
      <c r="Z7" s="21" t="s">
        <v>146</v>
      </c>
      <c r="AA7" s="91" t="str">
        <f t="shared" si="0"/>
        <v>REPLACE INTO `trade_processes` VALUES (565,0,'Grind','craft','',312,0,'',73,1,39,25,60,1,35,-1,0,0,0,0,'Grind');</v>
      </c>
      <c r="AB7" s="105" t="str">
        <f t="shared" si="1"/>
        <v>REPLACE INTO `trade_processes` VALUES (565,0,'Grind','craft','',312,0,'',73,1,39,25,60,1,35</v>
      </c>
      <c r="AC7" s="91" t="str">
        <f t="shared" si="2"/>
        <v>delete from trade_processes where process_id=565;</v>
      </c>
    </row>
    <row r="8" spans="1:29" ht="12.75" customHeight="1">
      <c r="A8" s="106">
        <v>568</v>
      </c>
      <c r="B8" s="107" t="s">
        <v>148</v>
      </c>
      <c r="C8" s="107">
        <v>0</v>
      </c>
      <c r="D8" s="108" t="s">
        <v>144</v>
      </c>
      <c r="E8" s="108"/>
      <c r="F8" s="108" t="s">
        <v>64</v>
      </c>
      <c r="G8" s="80">
        <f ca="1">IF(ISERROR(MATCH(F8,ItemData2!$B$1:$B$64,0)),0,INDIRECT(ADDRESS(MATCH(F8,ItemData2!$B$1:$B$64,0),1,3,TRUE,"ItemData2")))</f>
        <v>8053</v>
      </c>
      <c r="H8" s="108"/>
      <c r="I8" s="80">
        <f ca="1">IF(ISERROR(MATCH(H8,ItemData2!$B$1:$B$64,0)),0,INDIRECT(ADDRESS(MATCH(H8,ItemData2!$B$1:$B$64,0),1,3,TRUE,"ItemData2")))</f>
        <v>0</v>
      </c>
      <c r="J8" s="108"/>
      <c r="K8" s="108" t="s">
        <v>85</v>
      </c>
      <c r="L8" s="80">
        <f ca="1">IF(ISERROR(MATCH(K8,ItemData3!$B$1:$B$459,0)),0,INDIRECT(ADDRESS(MATCH(K8,ItemData3!$B$1:$B$459,0),1,3,TRUE,"ItemData3")))</f>
        <v>8420</v>
      </c>
      <c r="M8" s="109">
        <v>1</v>
      </c>
      <c r="N8" s="108" t="s">
        <v>145</v>
      </c>
      <c r="O8" s="80">
        <f ca="1">IF(ISERROR(MATCH(N8,SkillsData!$B$1:$B$66,0)),-1,INDIRECT(ADDRESS(MATCH(N8,SkillsData!$B$1:$B$66,0),1,3,TRUE,"SkillsData")))</f>
        <v>39</v>
      </c>
      <c r="P8" s="108">
        <v>0</v>
      </c>
      <c r="Q8" s="108">
        <v>5</v>
      </c>
      <c r="R8" s="108">
        <v>1</v>
      </c>
      <c r="S8" s="109">
        <v>35</v>
      </c>
      <c r="T8" s="108"/>
      <c r="U8" s="80">
        <f ca="1">IF(ISERROR(MATCH(T8,SkillsData!$B$1:$B$66,0)),-1,INDIRECT(ADDRESS(MATCH(T8,SkillsData!$B$1:$B$66,0),1,3,TRUE,"SkillsData")))</f>
        <v>-1</v>
      </c>
      <c r="V8" s="108">
        <v>0</v>
      </c>
      <c r="W8" s="108">
        <v>0</v>
      </c>
      <c r="X8" s="108">
        <v>0</v>
      </c>
      <c r="Y8" s="109">
        <v>0</v>
      </c>
      <c r="Z8" s="107" t="s">
        <v>148</v>
      </c>
      <c r="AA8" s="110" t="str">
        <f t="shared" si="0"/>
        <v>REPLACE INTO `trade_processes` VALUES (568,0,'Crumble','craft','',8053,0,'',8420,1,39,0,5,1,35,-1,0,0,0,0,'Crumble');</v>
      </c>
      <c r="AB8" s="111" t="str">
        <f t="shared" si="1"/>
        <v>REPLACE INTO `trade_processes` VALUES (568,0,'Crumble','craft','',8053,0,'',8420,1,39,0,5,1,35</v>
      </c>
      <c r="AC8" s="110" t="str">
        <f t="shared" si="2"/>
        <v>delete from trade_processes where process_id=568;</v>
      </c>
    </row>
    <row r="9" spans="1:30" s="107" customFormat="1" ht="12.75" customHeight="1">
      <c r="A9" s="72">
        <v>569</v>
      </c>
      <c r="B9" t="s">
        <v>149</v>
      </c>
      <c r="C9">
        <v>0</v>
      </c>
      <c r="D9" s="21" t="s">
        <v>144</v>
      </c>
      <c r="E9"/>
      <c r="F9" s="21" t="s">
        <v>59</v>
      </c>
      <c r="G9" s="112">
        <f ca="1">IF(ISERROR(MATCH(F9,ItemData2!$B$1:$B$64,0)),0,INDIRECT(ADDRESS(MATCH(F9,ItemData2!$B$1:$B$64,0),1,3,TRUE,"ItemData2")))</f>
        <v>8052</v>
      </c>
      <c r="H9" s="21"/>
      <c r="I9" s="92">
        <f ca="1">IF(ISERROR(MATCH(H9,ItemData2!$B$1:$B$64,0)),0,INDIRECT(ADDRESS(MATCH(H9,ItemData2!$B$1:$B$64,0),1,3,TRUE,"ItemData2")))</f>
        <v>0</v>
      </c>
      <c r="J9"/>
      <c r="K9" s="20" t="s">
        <v>90</v>
      </c>
      <c r="L9" s="92">
        <f ca="1">IF(ISERROR(MATCH(K9,ItemData3!$B$1:$B$459,0)),0,INDIRECT(ADDRESS(MATCH(K9,ItemData3!$B$1:$B$459,0),1,3,TRUE,"ItemData3")))</f>
        <v>8387</v>
      </c>
      <c r="M9">
        <v>1</v>
      </c>
      <c r="N9" s="21" t="s">
        <v>145</v>
      </c>
      <c r="O9" s="92">
        <f ca="1">IF(ISERROR(MATCH(N9,SkillsData!$B$1:$B$66,0)),-1,INDIRECT(ADDRESS(MATCH(N9,SkillsData!$B$1:$B$66,0),1,3,TRUE,"SkillsData")))</f>
        <v>39</v>
      </c>
      <c r="P9">
        <v>0</v>
      </c>
      <c r="Q9">
        <v>15</v>
      </c>
      <c r="R9">
        <v>1</v>
      </c>
      <c r="S9">
        <v>35</v>
      </c>
      <c r="T9"/>
      <c r="U9" s="56">
        <f ca="1">IF(ISERROR(MATCH(T9,SkillsData!$B$1:$B$66,0)),-1,INDIRECT(ADDRESS(MATCH(T9,SkillsData!$B$1:$B$66,0),1,3,TRUE,"SkillsData")))</f>
        <v>-1</v>
      </c>
      <c r="V9">
        <v>0</v>
      </c>
      <c r="W9">
        <v>0</v>
      </c>
      <c r="X9">
        <v>0</v>
      </c>
      <c r="Y9">
        <v>0</v>
      </c>
      <c r="Z9" t="s">
        <v>150</v>
      </c>
      <c r="AA9" s="91" t="str">
        <f t="shared" si="0"/>
        <v>REPLACE INTO `trade_processes` VALUES (569,0,'Heat','craft','',8052,0,'',8387,1,39,0,15,1,35,-1,0,0,0,0,'Heat on stove');</v>
      </c>
      <c r="AB9" s="105" t="str">
        <f t="shared" si="1"/>
        <v>REPLACE INTO `trade_processes` VALUES (569,0,'Heat','craft','',8052,0,'',8387,1,39,0,15,1,35</v>
      </c>
      <c r="AC9" s="91" t="str">
        <f t="shared" si="2"/>
        <v>delete from trade_processes where process_id=569;</v>
      </c>
      <c r="AD9"/>
    </row>
    <row r="10" spans="1:29" ht="12.75" customHeight="1">
      <c r="A10" s="105">
        <v>575</v>
      </c>
      <c r="B10" s="91" t="s">
        <v>151</v>
      </c>
      <c r="C10" s="21">
        <v>0</v>
      </c>
      <c r="D10" s="21" t="s">
        <v>144</v>
      </c>
      <c r="F10" s="21" t="s">
        <v>64</v>
      </c>
      <c r="G10" s="112">
        <f ca="1">IF(ISERROR(MATCH(F10,ItemData2!$B$1:$B$64,0)),0,INDIRECT(ADDRESS(MATCH(F10,ItemData2!$B$1:$B$64,0),1,3,TRUE,"ItemData2")))</f>
        <v>8053</v>
      </c>
      <c r="H10" s="21" t="s">
        <v>72</v>
      </c>
      <c r="I10" s="92">
        <f ca="1">IF(ISERROR(MATCH(H10,ItemData2!$B$1:$B$64,0)),0,INDIRECT(ADDRESS(MATCH(H10,ItemData2!$B$1:$B$64,0),1,3,TRUE,"ItemData2")))</f>
        <v>8063</v>
      </c>
      <c r="K10" s="20" t="s">
        <v>94</v>
      </c>
      <c r="L10" s="92">
        <f ca="1">IF(ISERROR(MATCH(K10,ItemData3!$B$1:$B$459,0)),0,INDIRECT(ADDRESS(MATCH(K10,ItemData3!$B$1:$B$459,0),1,3,TRUE,"ItemData3")))</f>
        <v>8419</v>
      </c>
      <c r="M10" s="94">
        <v>1</v>
      </c>
      <c r="N10" s="21" t="s">
        <v>145</v>
      </c>
      <c r="O10" s="92">
        <f ca="1">IF(ISERROR(MATCH(N10,SkillsData!$B$1:$B$66,0)),-1,INDIRECT(ADDRESS(MATCH(N10,SkillsData!$B$1:$B$66,0),1,3,TRUE,"SkillsData")))</f>
        <v>39</v>
      </c>
      <c r="P10" s="21">
        <v>0</v>
      </c>
      <c r="Q10" s="21">
        <v>5</v>
      </c>
      <c r="R10" s="113">
        <v>1</v>
      </c>
      <c r="S10" s="94">
        <v>35</v>
      </c>
      <c r="U10" s="92">
        <f ca="1">IF(ISERROR(MATCH(T10,SkillsData!$B$1:$B$66,0)),-1,INDIRECT(ADDRESS(MATCH(T10,SkillsData!$B$1:$B$66,0),1,3,TRUE,"SkillsData")))</f>
        <v>-1</v>
      </c>
      <c r="V10" s="21">
        <v>0</v>
      </c>
      <c r="W10" s="21">
        <v>0</v>
      </c>
      <c r="X10" s="21">
        <v>0</v>
      </c>
      <c r="Y10" s="94">
        <v>0</v>
      </c>
      <c r="Z10" s="21" t="s">
        <v>152</v>
      </c>
      <c r="AA10" s="91" t="str">
        <f t="shared" si="0"/>
        <v>REPLACE INTO `trade_processes` VALUES (575,0,'Measure','craft','',8053,8063,'',8419,1,39,0,5,1,35,-1,0,0,0,0,'Measure with scoop');</v>
      </c>
      <c r="AB10" s="105" t="str">
        <f t="shared" si="1"/>
        <v>REPLACE INTO `trade_processes` VALUES (575,0,'Measure','craft','',8053,8063,'',8419,1,39,0,5,1,35</v>
      </c>
      <c r="AC10" s="91" t="str">
        <f t="shared" si="2"/>
        <v>delete from trade_processes where process_id=575;</v>
      </c>
    </row>
    <row r="11" spans="1:30" s="107" customFormat="1" ht="12.75" customHeight="1">
      <c r="A11" s="111">
        <v>576</v>
      </c>
      <c r="B11" s="107" t="s">
        <v>153</v>
      </c>
      <c r="C11" s="107">
        <v>0</v>
      </c>
      <c r="D11" s="108" t="s">
        <v>144</v>
      </c>
      <c r="E11" s="108"/>
      <c r="F11" s="108" t="s">
        <v>64</v>
      </c>
      <c r="G11" s="114">
        <f ca="1">IF(ISERROR(MATCH(F11,ItemData2!$B$1:$B$64,0)),0,INDIRECT(ADDRESS(MATCH(F11,ItemData2!$B$1:$B$64,0),1,3,TRUE,"ItemData2")))</f>
        <v>8053</v>
      </c>
      <c r="H11" s="108" t="s">
        <v>70</v>
      </c>
      <c r="I11" s="35">
        <f ca="1">IF(ISERROR(MATCH(H11,ItemData2!$B$1:$B$64,0)),0,INDIRECT(ADDRESS(MATCH(H11,ItemData2!$B$1:$B$64,0),1,3,TRUE,"ItemData2")))</f>
        <v>8062</v>
      </c>
      <c r="J11" s="108"/>
      <c r="K11" s="108" t="s">
        <v>94</v>
      </c>
      <c r="L11" s="35">
        <f ca="1">IF(ISERROR(MATCH(K11,ItemData3!$B$1:$B$459,0)),0,INDIRECT(ADDRESS(MATCH(K11,ItemData3!$B$1:$B$459,0),1,3,TRUE,"ItemData3")))</f>
        <v>8419</v>
      </c>
      <c r="M11" s="108">
        <v>1</v>
      </c>
      <c r="N11" s="108" t="s">
        <v>145</v>
      </c>
      <c r="O11" s="35">
        <f ca="1">IF(ISERROR(MATCH(N11,SkillsData!$B$1:$B$66,0)),-1,INDIRECT(ADDRESS(MATCH(N11,SkillsData!$B$1:$B$66,0),1,3,TRUE,"SkillsData")))</f>
        <v>39</v>
      </c>
      <c r="P11" s="108">
        <v>0</v>
      </c>
      <c r="Q11" s="108">
        <v>5</v>
      </c>
      <c r="R11" s="115">
        <v>1</v>
      </c>
      <c r="S11" s="109">
        <v>35</v>
      </c>
      <c r="T11" s="108"/>
      <c r="U11" s="35">
        <f ca="1">IF(ISERROR(MATCH(T11,SkillsData!$B$1:$B$66,0)),-1,INDIRECT(ADDRESS(MATCH(T11,SkillsData!$B$1:$B$66,0),1,3,TRUE,"SkillsData")))</f>
        <v>-1</v>
      </c>
      <c r="V11" s="108">
        <v>0</v>
      </c>
      <c r="W11" s="108">
        <v>0</v>
      </c>
      <c r="X11" s="108">
        <v>0</v>
      </c>
      <c r="Y11" s="109">
        <v>0</v>
      </c>
      <c r="Z11" s="107" t="s">
        <v>153</v>
      </c>
      <c r="AA11" s="110" t="str">
        <f t="shared" si="0"/>
        <v>REPLACE INTO `trade_processes` VALUES (576,0,'Spread','craft','',8053,8062,'',8419,1,39,0,5,1,35,-1,0,0,0,0,'Spread');</v>
      </c>
      <c r="AB11" s="111" t="str">
        <f t="shared" si="1"/>
        <v>REPLACE INTO `trade_processes` VALUES (576,0,'Spread','craft','',8053,8062,'',8419,1,39,0,5,1,35</v>
      </c>
      <c r="AC11" s="110" t="str">
        <f t="shared" si="2"/>
        <v>delete from trade_processes where process_id=576;</v>
      </c>
      <c r="AD11" s="21"/>
    </row>
    <row r="12" ht="12.75" customHeight="1">
      <c r="C12" s="21"/>
    </row>
    <row r="13" ht="12.75" customHeight="1"/>
    <row r="14" ht="12.75" customHeight="1"/>
    <row r="15" ht="12.75" customHeight="1"/>
    <row r="16" ht="12.75" customHeight="1"/>
    <row r="17" ht="12.75" customHeight="1"/>
    <row r="18" ht="12.75" customHeight="1"/>
    <row r="19" ht="12.75" customHeight="1"/>
    <row r="20" ht="12.75" customHeight="1"/>
    <row r="21" ht="12.75" customHeight="1">
      <c r="R21" s="21" t="s">
        <v>154</v>
      </c>
    </row>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c r="M66" s="94"/>
    </row>
    <row r="67" ht="12.75" customHeight="1">
      <c r="M67" s="94"/>
    </row>
    <row r="68" ht="12.75" customHeight="1">
      <c r="M68" s="94"/>
    </row>
    <row r="69" ht="12.75" customHeight="1"/>
    <row r="70" ht="12.75" customHeight="1"/>
    <row r="71" ht="12.75" customHeight="1"/>
    <row r="72" ht="12.75" customHeight="1"/>
    <row r="73" ht="12.75" customHeight="1"/>
    <row r="74" ht="12.75" customHeight="1"/>
    <row r="75" ht="12.75" customHeight="1">
      <c r="M75" s="94"/>
    </row>
    <row r="76" ht="12.75" customHeight="1">
      <c r="M76" s="94"/>
    </row>
    <row r="77" ht="12.75" customHeight="1">
      <c r="M77" s="94"/>
    </row>
    <row r="78" ht="12.75" customHeight="1"/>
    <row r="79" ht="12.75" customHeight="1"/>
    <row r="80" ht="12.75" customHeight="1"/>
    <row r="81" ht="12.75" customHeight="1"/>
    <row r="82" ht="12.75" customHeight="1"/>
    <row r="83" ht="12.75" customHeight="1"/>
    <row r="84" ht="12.75" customHeight="1">
      <c r="M84" s="94"/>
    </row>
    <row r="85" ht="12.75" customHeight="1">
      <c r="M85" s="94"/>
    </row>
    <row r="86" ht="12.75" customHeight="1">
      <c r="M86" s="94"/>
    </row>
    <row r="87" ht="12.75" customHeight="1"/>
    <row r="88" ht="12.75" customHeight="1"/>
    <row r="89" ht="12.75" customHeight="1"/>
    <row r="90" ht="12.75" customHeight="1"/>
    <row r="91" ht="12.75" customHeight="1"/>
    <row r="92" ht="12.75" customHeight="1"/>
    <row r="93" ht="12.75" customHeight="1">
      <c r="M93" s="94"/>
    </row>
    <row r="94" ht="12.75" customHeight="1">
      <c r="M94" s="94"/>
    </row>
    <row r="95" ht="12.75" customHeight="1">
      <c r="M95" s="94"/>
    </row>
    <row r="96" ht="12.75" customHeight="1"/>
    <row r="97" ht="12.75" customHeight="1"/>
    <row r="98" ht="12.75" customHeight="1"/>
    <row r="99" ht="12.75" customHeight="1"/>
    <row r="100" ht="12.75" customHeight="1"/>
    <row r="101" ht="12.75" customHeight="1"/>
    <row r="102" ht="12.75" customHeight="1">
      <c r="M102" s="94"/>
    </row>
    <row r="103" ht="12.75" customHeight="1">
      <c r="M103" s="94"/>
    </row>
    <row r="104" ht="12.75" customHeight="1">
      <c r="M104" s="94"/>
    </row>
    <row r="105" ht="12.75" customHeight="1"/>
    <row r="106" ht="12.75" customHeight="1"/>
    <row r="107" ht="12.75" customHeight="1"/>
    <row r="108" ht="12.75" customHeight="1"/>
    <row r="109" ht="12.75" customHeight="1"/>
    <row r="110" ht="12.75" customHeight="1"/>
    <row r="111" ht="12.75" customHeight="1">
      <c r="M111" s="94"/>
    </row>
    <row r="112" ht="12.75" customHeight="1">
      <c r="M112" s="94"/>
    </row>
    <row r="113" ht="12.75" customHeight="1">
      <c r="M113" s="94"/>
    </row>
    <row r="114" ht="12.75" customHeight="1"/>
    <row r="115" ht="12.75" customHeight="1"/>
    <row r="116" ht="12.75" customHeight="1"/>
    <row r="117" ht="12.75" customHeight="1"/>
    <row r="118" ht="12.75" customHeight="1"/>
    <row r="119" ht="12.75" customHeight="1"/>
    <row r="120" ht="12.75" customHeight="1">
      <c r="M120" s="94"/>
    </row>
    <row r="121" ht="12.75" customHeight="1">
      <c r="M121" s="94"/>
    </row>
    <row r="122" ht="12.75" customHeight="1">
      <c r="M122" s="94"/>
    </row>
    <row r="123" ht="12.75" customHeight="1"/>
    <row r="124" ht="12.75" customHeight="1"/>
    <row r="125" ht="12.75" customHeight="1"/>
    <row r="126" ht="12.75" customHeight="1"/>
    <row r="127" ht="12.75" customHeight="1"/>
    <row r="128" ht="12.75" customHeight="1"/>
    <row r="129" ht="12.75" customHeight="1">
      <c r="M129" s="94"/>
    </row>
    <row r="130" ht="12.75" customHeight="1">
      <c r="M130" s="94"/>
    </row>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sheetData>
  <sheetProtection/>
  <printOptions/>
  <pageMargins left="0.7875" right="0.7875" top="0.7875" bottom="0.7875" header="0.5118055555555555" footer="0.5118055555555555"/>
  <pageSetup horizontalDpi="300" verticalDpi="300" orientation="portrait"/>
  <legacyDrawing r:id="rId2"/>
</worksheet>
</file>

<file path=xl/worksheets/sheet7.xml><?xml version="1.0" encoding="utf-8"?>
<worksheet xmlns="http://schemas.openxmlformats.org/spreadsheetml/2006/main" xmlns:r="http://schemas.openxmlformats.org/officeDocument/2006/relationships">
  <dimension ref="A1:IV49"/>
  <sheetViews>
    <sheetView zoomScalePageLayoutView="0" workbookViewId="0" topLeftCell="A1">
      <pane ySplit="5" topLeftCell="A6" activePane="bottomLeft" state="frozen"/>
      <selection pane="topLeft" activeCell="A1" sqref="A1"/>
      <selection pane="bottomLeft" activeCell="A2" sqref="A2"/>
    </sheetView>
  </sheetViews>
  <sheetFormatPr defaultColWidth="43.421875" defaultRowHeight="12.75"/>
  <cols>
    <col min="1" max="1" width="4.8515625" style="20" customWidth="1"/>
    <col min="2" max="2" width="16.7109375" style="20" customWidth="1"/>
    <col min="3" max="3" width="10.140625" style="20" customWidth="1"/>
    <col min="4" max="4" width="21.421875" style="21" customWidth="1"/>
    <col min="5" max="5" width="11.7109375" style="116" customWidth="1"/>
    <col min="6" max="6" width="30.8515625" style="20" customWidth="1"/>
    <col min="7" max="7" width="9.140625" style="117" customWidth="1"/>
    <col min="8" max="8" width="6.7109375" style="104" customWidth="1"/>
    <col min="9" max="9" width="29.8515625" style="20" customWidth="1"/>
    <col min="10" max="10" width="13.7109375" style="117" customWidth="1"/>
    <col min="11" max="11" width="5.00390625" style="104" customWidth="1"/>
    <col min="12" max="12" width="5.57421875" style="20" customWidth="1"/>
    <col min="13" max="13" width="7.421875" style="118" customWidth="1"/>
    <col min="14" max="14" width="33.28125" style="20" customWidth="1"/>
    <col min="15" max="15" width="12.7109375" style="20" customWidth="1"/>
    <col min="16" max="16" width="11.8515625" style="20" customWidth="1"/>
    <col min="17" max="17" width="22.00390625" style="20" customWidth="1"/>
    <col min="18" max="16384" width="43.421875" style="20" customWidth="1"/>
  </cols>
  <sheetData>
    <row r="1" spans="1:9" ht="20.25">
      <c r="A1" s="27" t="s">
        <v>270</v>
      </c>
      <c r="B1" s="119"/>
      <c r="C1" s="119"/>
      <c r="F1" s="13" t="s">
        <v>15</v>
      </c>
      <c r="H1" s="1">
        <v>100</v>
      </c>
      <c r="I1" s="1" t="s">
        <v>16</v>
      </c>
    </row>
    <row r="2" spans="1:7" ht="12.75">
      <c r="A2" s="25" t="s">
        <v>155</v>
      </c>
      <c r="B2" s="119"/>
      <c r="C2" s="119"/>
      <c r="F2" s="119"/>
      <c r="G2" s="120"/>
    </row>
    <row r="3" spans="1:7" ht="12.75">
      <c r="A3" s="119"/>
      <c r="B3" s="119"/>
      <c r="C3" s="119"/>
      <c r="F3" s="119"/>
      <c r="G3" s="120"/>
    </row>
    <row r="4" spans="1:7" ht="12.75">
      <c r="A4" s="97" t="s">
        <v>156</v>
      </c>
      <c r="B4" s="119"/>
      <c r="C4" s="119"/>
      <c r="F4" s="119"/>
      <c r="G4" s="120"/>
    </row>
    <row r="5" spans="1:16" s="13" customFormat="1" ht="25.5" customHeight="1">
      <c r="A5" s="33" t="s">
        <v>25</v>
      </c>
      <c r="B5" s="100" t="s">
        <v>157</v>
      </c>
      <c r="C5" s="33" t="s">
        <v>158</v>
      </c>
      <c r="D5" s="100" t="s">
        <v>159</v>
      </c>
      <c r="E5" s="103" t="s">
        <v>160</v>
      </c>
      <c r="F5" s="13" t="s">
        <v>161</v>
      </c>
      <c r="G5" s="121" t="s">
        <v>162</v>
      </c>
      <c r="H5" s="122" t="s">
        <v>163</v>
      </c>
      <c r="I5" s="13" t="s">
        <v>164</v>
      </c>
      <c r="J5" s="121" t="s">
        <v>165</v>
      </c>
      <c r="K5" s="122" t="s">
        <v>166</v>
      </c>
      <c r="L5" s="13" t="s">
        <v>167</v>
      </c>
      <c r="M5" s="123" t="s">
        <v>168</v>
      </c>
      <c r="N5" s="13" t="s">
        <v>27</v>
      </c>
      <c r="O5" s="33" t="s">
        <v>117</v>
      </c>
      <c r="P5" s="33" t="s">
        <v>142</v>
      </c>
    </row>
    <row r="6" spans="1:16" s="21" customFormat="1" ht="12.75" customHeight="1">
      <c r="A6" s="21">
        <v>9428</v>
      </c>
      <c r="B6" s="24" t="s">
        <v>118</v>
      </c>
      <c r="C6" s="124">
        <f ca="1">IF(ISERROR(MATCH(B6,PatternData!$B$1:$B$43,0)),0,INDIRECT(ADDRESS(MATCH(B6,PatternData!$B$1:$B$43,0),1,3,TRUE,"PatternData")))</f>
        <v>450</v>
      </c>
      <c r="D6" s="21" t="s">
        <v>149</v>
      </c>
      <c r="E6" s="124">
        <f ca="1">IF(ISERROR(MATCH(D6,ProcessData!$B$1:$B$973,0)),0,INDIRECT(ADDRESS(MATCH(D6,ProcessData!$B$1:$B$973,0),1,3,TRUE,"ProcessData")))</f>
        <v>569</v>
      </c>
      <c r="F6" s="21" t="s">
        <v>104</v>
      </c>
      <c r="G6" s="125">
        <f ca="1">IF(ISERROR(MATCH(F6,ItemData3!$B$1:$B$461,0)),0,INDIRECT(ADDRESS(MATCH(F6,ItemData3!$B$1:$B$461,0),1,3,TRUE,"ItemData3")))</f>
        <v>8185</v>
      </c>
      <c r="H6" s="94">
        <v>1</v>
      </c>
      <c r="I6" s="21" t="s">
        <v>169</v>
      </c>
      <c r="J6" s="112">
        <f ca="1">IF(ISERROR(MATCH(I6,ItemData3!$B$1:$B$461,0)),0,INDIRECT(ADDRESS(MATCH(I6,ItemData3!$B$1:$B$461,0),1,3,TRUE,"ItemData3")))</f>
        <v>0</v>
      </c>
      <c r="K6" s="94">
        <v>1</v>
      </c>
      <c r="L6" s="21">
        <v>60</v>
      </c>
      <c r="M6" s="126">
        <v>0.6</v>
      </c>
      <c r="N6" s="21" t="s">
        <v>170</v>
      </c>
      <c r="O6" s="91" t="str">
        <f>CONCATENATE(P6,",'",N6,"');")</f>
        <v>REPLACE INTO `trade_transformations` VALUES (9428,450,569,8185,1,0,1,60,0.6,'generic');</v>
      </c>
      <c r="P6" s="72" t="str">
        <f>CONCATENATE($A$4,A6,",",C6,",",E6,",",G6,",",H6,",",J6,",",K6,",",,L6,",",M6)</f>
        <v>REPLACE INTO `trade_transformations` VALUES (9428,450,569,8185,1,0,1,60,0.6</v>
      </c>
    </row>
    <row r="7" spans="1:16" s="21" customFormat="1" ht="12.75" customHeight="1">
      <c r="A7" s="21">
        <v>9133</v>
      </c>
      <c r="B7" s="24" t="s">
        <v>118</v>
      </c>
      <c r="C7" s="24">
        <f ca="1">IF(ISERROR(MATCH(B7,PatternData!$B$1:$B$43,0)),0,INDIRECT(ADDRESS(MATCH(B7,PatternData!$B$1:$B$43,0),1,3,TRUE,"PatternData")))</f>
        <v>450</v>
      </c>
      <c r="D7" s="21" t="s">
        <v>149</v>
      </c>
      <c r="E7" s="124">
        <f ca="1">IF(ISERROR(MATCH(D7,ProcessData!$B$1:$B$973,0)),0,INDIRECT(ADDRESS(MATCH(D7,ProcessData!$B$1:$B$973,0),1,3,TRUE,"ProcessData")))</f>
        <v>569</v>
      </c>
      <c r="F7" s="21" t="s">
        <v>106</v>
      </c>
      <c r="G7" s="125">
        <f ca="1">IF(ISERROR(MATCH(F7,ItemData3!$B$1:$B$461,0)),0,INDIRECT(ADDRESS(MATCH(F7,ItemData3!$B$1:$B$461,0),1,3,TRUE,"ItemData3")))</f>
        <v>8266</v>
      </c>
      <c r="H7" s="94">
        <v>1</v>
      </c>
      <c r="I7" s="21" t="s">
        <v>104</v>
      </c>
      <c r="J7" s="112">
        <f ca="1">IF(ISERROR(MATCH(I7,ItemData3!$B$1:$B$461,0)),0,INDIRECT(ADDRESS(MATCH(I7,ItemData3!$B$1:$B$461,0),1,3,TRUE,"ItemData3")))</f>
        <v>8185</v>
      </c>
      <c r="K7" s="94">
        <v>1</v>
      </c>
      <c r="L7" s="21">
        <v>60</v>
      </c>
      <c r="M7" s="126">
        <v>0.6</v>
      </c>
      <c r="N7" s="21" t="s">
        <v>170</v>
      </c>
      <c r="O7" s="91" t="str">
        <f>CONCATENATE(P7,",'",N7,"');")</f>
        <v>REPLACE INTO `trade_transformations` VALUES (9133,450,569,8266,1,8185,1,60,0.6,'generic');</v>
      </c>
      <c r="P7" s="72" t="str">
        <f>CONCATENATE($A$4,A7,",",C7,",",E7,",",G7,",",H7,",",J7,",",K7,",",,L7,",",M7)</f>
        <v>REPLACE INTO `trade_transformations` VALUES (9133,450,569,8266,1,8185,1,60,0.6</v>
      </c>
    </row>
    <row r="8" spans="1:256" ht="12.7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2:16" s="21" customFormat="1" ht="12.75" customHeight="1">
      <c r="B48" s="24"/>
      <c r="C48" s="24"/>
      <c r="E48" s="124"/>
      <c r="G48" s="125"/>
      <c r="H48" s="94"/>
      <c r="J48" s="112"/>
      <c r="K48" s="94"/>
      <c r="M48" s="126"/>
      <c r="O48" s="91"/>
      <c r="P48" s="72"/>
    </row>
    <row r="49" spans="2:16" s="21" customFormat="1" ht="12.75" customHeight="1">
      <c r="B49" s="24"/>
      <c r="C49" s="24"/>
      <c r="E49" s="124"/>
      <c r="G49" s="125"/>
      <c r="H49" s="94"/>
      <c r="J49" s="112"/>
      <c r="K49" s="94"/>
      <c r="M49" s="126"/>
      <c r="O49" s="91"/>
      <c r="P49" s="72"/>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sheetData>
  <sheetProtection/>
  <printOptions/>
  <pageMargins left="0.7875" right="0.7875" top="0.7875" bottom="0.7875" header="0.5118055555555555" footer="0.5118055555555555"/>
  <pageSetup horizontalDpi="300" verticalDpi="300" orientation="portrait"/>
  <legacyDrawing r:id="rId2"/>
</worksheet>
</file>

<file path=xl/worksheets/sheet8.xml><?xml version="1.0" encoding="utf-8"?>
<worksheet xmlns="http://schemas.openxmlformats.org/spreadsheetml/2006/main" xmlns:r="http://schemas.openxmlformats.org/officeDocument/2006/relationships">
  <dimension ref="A1:L34"/>
  <sheetViews>
    <sheetView zoomScalePageLayoutView="0" workbookViewId="0" topLeftCell="A1">
      <pane ySplit="7" topLeftCell="A8" activePane="bottomLeft" state="frozen"/>
      <selection pane="topLeft" activeCell="A1" sqref="A1"/>
      <selection pane="bottomLeft" activeCell="A2" sqref="A2"/>
    </sheetView>
  </sheetViews>
  <sheetFormatPr defaultColWidth="9.140625" defaultRowHeight="12.75"/>
  <cols>
    <col min="1" max="1" width="9.140625" style="1" customWidth="1"/>
    <col min="2" max="2" width="17.57421875" style="1" customWidth="1"/>
    <col min="3" max="3" width="9.8515625" style="1" customWidth="1"/>
    <col min="4" max="4" width="29.421875" style="20" customWidth="1"/>
    <col min="5" max="5" width="9.140625" style="1" customWidth="1"/>
    <col min="6" max="6" width="6.421875" style="1" customWidth="1"/>
    <col min="7" max="7" width="25.00390625" style="20" customWidth="1"/>
    <col min="8" max="8" width="13.00390625" style="1" customWidth="1"/>
    <col min="9" max="9" width="4.7109375" style="1" customWidth="1"/>
    <col min="10" max="10" width="4.28125" style="1" customWidth="1"/>
    <col min="11" max="11" width="20.140625" style="20" customWidth="1"/>
    <col min="12" max="12" width="21.00390625" style="25" customWidth="1"/>
  </cols>
  <sheetData>
    <row r="1" spans="1:7" ht="20.25">
      <c r="A1" s="27" t="s">
        <v>271</v>
      </c>
      <c r="B1"/>
      <c r="C1" s="56"/>
      <c r="D1" s="13" t="s">
        <v>15</v>
      </c>
      <c r="E1" s="1">
        <v>15</v>
      </c>
      <c r="F1" s="1">
        <v>15</v>
      </c>
      <c r="G1" s="1" t="s">
        <v>16</v>
      </c>
    </row>
    <row r="2" spans="1:5" ht="12.75">
      <c r="A2" s="25" t="s">
        <v>171</v>
      </c>
      <c r="B2"/>
      <c r="C2" s="56"/>
      <c r="D2" s="84"/>
      <c r="E2" s="56"/>
    </row>
    <row r="3" spans="1:5" ht="12.75">
      <c r="A3" s="56"/>
      <c r="B3"/>
      <c r="C3" s="56"/>
      <c r="D3" s="84"/>
      <c r="E3" s="56"/>
    </row>
    <row r="4" spans="1:5" ht="12.75">
      <c r="A4" s="75" t="s">
        <v>172</v>
      </c>
      <c r="B4"/>
      <c r="C4" s="56"/>
      <c r="D4" s="84"/>
      <c r="E4" s="56"/>
    </row>
    <row r="5" ht="12.75"/>
    <row r="6" ht="12.75">
      <c r="A6" s="1" t="s">
        <v>173</v>
      </c>
    </row>
    <row r="7" spans="1:12" s="33" customFormat="1" ht="25.5" customHeight="1">
      <c r="A7" s="127" t="s">
        <v>174</v>
      </c>
      <c r="B7" s="33" t="s">
        <v>175</v>
      </c>
      <c r="C7" s="127" t="s">
        <v>158</v>
      </c>
      <c r="D7" s="33" t="s">
        <v>161</v>
      </c>
      <c r="E7" s="127" t="s">
        <v>162</v>
      </c>
      <c r="F7" s="33" t="s">
        <v>163</v>
      </c>
      <c r="G7" s="33" t="s">
        <v>176</v>
      </c>
      <c r="H7" s="127" t="s">
        <v>165</v>
      </c>
      <c r="I7" s="33" t="s">
        <v>177</v>
      </c>
      <c r="J7" s="33" t="s">
        <v>178</v>
      </c>
      <c r="K7" s="33" t="s">
        <v>27</v>
      </c>
      <c r="L7" s="87" t="s">
        <v>117</v>
      </c>
    </row>
    <row r="8" spans="1:12" ht="12.75" customHeight="1">
      <c r="A8" s="128">
        <v>2292</v>
      </c>
      <c r="B8" s="24" t="s">
        <v>118</v>
      </c>
      <c r="C8" s="56">
        <f ca="1">IF(ISERROR(MATCH(B8,PatternData!$B$1:$B$43,0)),0,INDIRECT(ADDRESS(MATCH(B8,PatternData!$B$1:$B$43,0),1,3,TRUE,"PatternData")))</f>
        <v>450</v>
      </c>
      <c r="D8" s="20" t="s">
        <v>169</v>
      </c>
      <c r="E8" s="56">
        <f ca="1">IF(ISERROR(MATCH(D8,ItemData3!$B$1:$B$146,0)),0,INDIRECT(ADDRESS(MATCH(D8,ItemData3!$B$1:$B$146,0),1,3,TRUE,"ItemData3")))</f>
        <v>0</v>
      </c>
      <c r="F8" s="1">
        <v>1</v>
      </c>
      <c r="G8" s="63" t="s">
        <v>97</v>
      </c>
      <c r="H8" s="56">
        <f ca="1">IF(ISERROR(MATCH(G8,ItemData3!$B$1:$B$468,0)),0,INDIRECT(ADDRESS(MATCH(G8,ItemData3!$B$1:$B$468,0),1,3,TRUE,"ItemData3")))</f>
        <v>5905</v>
      </c>
      <c r="I8" s="1">
        <v>1</v>
      </c>
      <c r="J8" s="1">
        <v>1</v>
      </c>
      <c r="K8" s="63" t="s">
        <v>170</v>
      </c>
      <c r="L8" s="98" t="str">
        <f>CONCATENATE($A$4,A8,",",C8,",",E8,",",F8,",",H8,",",J8,",",I8,",'",K8,"');")</f>
        <v>INSERT INTO `trade_combinations` VALUES (2292,450,0,1,5905,1,1,'generic');</v>
      </c>
    </row>
    <row r="9" spans="1:12" ht="12.75" customHeight="1">
      <c r="A9" s="128">
        <v>2293</v>
      </c>
      <c r="B9" s="24" t="s">
        <v>118</v>
      </c>
      <c r="C9" s="56">
        <f ca="1">IF(ISERROR(MATCH(B9,PatternData!$B$1:$B$43,0)),0,INDIRECT(ADDRESS(MATCH(B9,PatternData!$B$1:$B$43,0),1,3,TRUE,"PatternData")))</f>
        <v>450</v>
      </c>
      <c r="D9" s="20" t="s">
        <v>169</v>
      </c>
      <c r="E9" s="56">
        <f ca="1">IF(ISERROR(MATCH(D9,ItemData3!$B$1:$B$146,0)),0,INDIRECT(ADDRESS(MATCH(D9,ItemData3!$B$1:$B$146,0),1,3,TRUE,"ItemData3")))</f>
        <v>0</v>
      </c>
      <c r="F9" s="1">
        <v>1</v>
      </c>
      <c r="G9" s="63" t="s">
        <v>101</v>
      </c>
      <c r="H9" s="56">
        <f ca="1">IF(ISERROR(MATCH(G9,ItemData3!$B$1:$B$468,0)),0,INDIRECT(ADDRESS(MATCH(G9,ItemData3!$B$1:$B$468,0),1,3,TRUE,"ItemData3")))</f>
        <v>8415</v>
      </c>
      <c r="I9" s="1">
        <v>4</v>
      </c>
      <c r="J9" s="1">
        <v>4</v>
      </c>
      <c r="K9" s="63" t="s">
        <v>170</v>
      </c>
      <c r="L9" s="98" t="str">
        <f>CONCATENATE($A$4,A9,",",C9,",",E9,",",F9,",",H9,",",J9,",",I9,",'",K9,"');")</f>
        <v>INSERT INTO `trade_combinations` VALUES (2293,450,0,1,8415,4,4,'generic');</v>
      </c>
    </row>
    <row r="10" spans="1:12" ht="12.75" customHeight="1">
      <c r="A10"/>
      <c r="B10"/>
      <c r="C10"/>
      <c r="D10"/>
      <c r="E10"/>
      <c r="F10"/>
      <c r="G10"/>
      <c r="H10"/>
      <c r="I10"/>
      <c r="J10"/>
      <c r="K10"/>
      <c r="L10"/>
    </row>
    <row r="11" spans="1:12" ht="12.75" customHeight="1">
      <c r="A11"/>
      <c r="B11"/>
      <c r="C11"/>
      <c r="D11"/>
      <c r="E11"/>
      <c r="F11"/>
      <c r="G11"/>
      <c r="H11"/>
      <c r="I11"/>
      <c r="J11"/>
      <c r="K11"/>
      <c r="L11"/>
    </row>
    <row r="12" spans="1:12" ht="12.75" customHeight="1">
      <c r="A12"/>
      <c r="B12"/>
      <c r="C12"/>
      <c r="D12"/>
      <c r="E12"/>
      <c r="F12"/>
      <c r="G12"/>
      <c r="H12"/>
      <c r="I12"/>
      <c r="J12"/>
      <c r="K12"/>
      <c r="L12"/>
    </row>
    <row r="13" spans="1:12" ht="12.75" customHeight="1">
      <c r="A13"/>
      <c r="B13"/>
      <c r="C13"/>
      <c r="D13"/>
      <c r="E13"/>
      <c r="F13"/>
      <c r="G13"/>
      <c r="H13"/>
      <c r="I13"/>
      <c r="J13"/>
      <c r="K13"/>
      <c r="L13"/>
    </row>
    <row r="14" spans="1:12" ht="12.75" customHeight="1">
      <c r="A14"/>
      <c r="B14"/>
      <c r="C14"/>
      <c r="D14"/>
      <c r="E14"/>
      <c r="F14"/>
      <c r="G14"/>
      <c r="H14"/>
      <c r="I14"/>
      <c r="J14"/>
      <c r="K14"/>
      <c r="L14"/>
    </row>
    <row r="15" spans="1:12" ht="12.75" customHeight="1">
      <c r="A15"/>
      <c r="B15"/>
      <c r="C15"/>
      <c r="D15"/>
      <c r="E15"/>
      <c r="F15"/>
      <c r="G15"/>
      <c r="H15"/>
      <c r="I15"/>
      <c r="J15"/>
      <c r="K15"/>
      <c r="L15"/>
    </row>
    <row r="16" spans="1:12" ht="12.75" customHeight="1">
      <c r="A16"/>
      <c r="B16"/>
      <c r="C16"/>
      <c r="D16"/>
      <c r="E16"/>
      <c r="F16"/>
      <c r="G16"/>
      <c r="H16"/>
      <c r="I16"/>
      <c r="J16"/>
      <c r="K16"/>
      <c r="L16"/>
    </row>
    <row r="17" spans="1:12" ht="12.75" customHeight="1">
      <c r="A17"/>
      <c r="B17"/>
      <c r="C17"/>
      <c r="D17"/>
      <c r="E17"/>
      <c r="F17"/>
      <c r="G17"/>
      <c r="H17"/>
      <c r="I17"/>
      <c r="J17"/>
      <c r="K17"/>
      <c r="L17"/>
    </row>
    <row r="18" spans="1:12" ht="12.75" customHeight="1">
      <c r="A18"/>
      <c r="B18"/>
      <c r="C18"/>
      <c r="D18"/>
      <c r="E18"/>
      <c r="F18"/>
      <c r="G18"/>
      <c r="H18"/>
      <c r="I18"/>
      <c r="J18"/>
      <c r="K18"/>
      <c r="L18"/>
    </row>
    <row r="19" spans="1:12" ht="12.75" customHeight="1">
      <c r="A19"/>
      <c r="B19"/>
      <c r="C19"/>
      <c r="D19"/>
      <c r="E19"/>
      <c r="F19"/>
      <c r="G19"/>
      <c r="H19"/>
      <c r="I19"/>
      <c r="J19"/>
      <c r="K19"/>
      <c r="L19"/>
    </row>
    <row r="20" spans="1:12" ht="12.75" customHeight="1">
      <c r="A20"/>
      <c r="B20"/>
      <c r="C20"/>
      <c r="D20"/>
      <c r="E20"/>
      <c r="F20"/>
      <c r="G20"/>
      <c r="H20"/>
      <c r="I20"/>
      <c r="J20"/>
      <c r="K20"/>
      <c r="L20"/>
    </row>
    <row r="21" spans="1:12" ht="12.75" customHeight="1">
      <c r="A21"/>
      <c r="B21"/>
      <c r="C21"/>
      <c r="D21"/>
      <c r="E21"/>
      <c r="F21"/>
      <c r="G21"/>
      <c r="H21"/>
      <c r="I21"/>
      <c r="J21"/>
      <c r="K21"/>
      <c r="L21"/>
    </row>
    <row r="22" spans="1:12" ht="12.75" customHeight="1">
      <c r="A22"/>
      <c r="B22"/>
      <c r="C22"/>
      <c r="D22"/>
      <c r="E22"/>
      <c r="F22"/>
      <c r="G22"/>
      <c r="H22"/>
      <c r="I22"/>
      <c r="J22"/>
      <c r="K22"/>
      <c r="L22"/>
    </row>
    <row r="23" spans="1:12" ht="12.75" customHeight="1">
      <c r="A23"/>
      <c r="B23"/>
      <c r="C23"/>
      <c r="D23"/>
      <c r="E23"/>
      <c r="F23"/>
      <c r="G23"/>
      <c r="H23"/>
      <c r="I23"/>
      <c r="J23"/>
      <c r="K23"/>
      <c r="L23"/>
    </row>
    <row r="24" spans="1:12" ht="12.75" customHeight="1">
      <c r="A24"/>
      <c r="B24"/>
      <c r="C24"/>
      <c r="D24"/>
      <c r="E24"/>
      <c r="F24"/>
      <c r="G24"/>
      <c r="H24"/>
      <c r="I24"/>
      <c r="J24"/>
      <c r="K24"/>
      <c r="L24"/>
    </row>
    <row r="25" spans="1:12" ht="12.75" customHeight="1">
      <c r="A25"/>
      <c r="B25"/>
      <c r="C25"/>
      <c r="D25"/>
      <c r="E25"/>
      <c r="F25"/>
      <c r="G25"/>
      <c r="H25"/>
      <c r="I25"/>
      <c r="J25"/>
      <c r="K25"/>
      <c r="L25"/>
    </row>
    <row r="26" spans="1:12" ht="12.75" customHeight="1">
      <c r="A26"/>
      <c r="B26"/>
      <c r="C26"/>
      <c r="D26"/>
      <c r="E26"/>
      <c r="F26"/>
      <c r="G26"/>
      <c r="H26"/>
      <c r="I26"/>
      <c r="J26"/>
      <c r="K26"/>
      <c r="L26"/>
    </row>
    <row r="27" spans="1:12" ht="12.75" customHeight="1">
      <c r="A27"/>
      <c r="B27"/>
      <c r="C27"/>
      <c r="D27"/>
      <c r="E27"/>
      <c r="F27"/>
      <c r="G27"/>
      <c r="H27"/>
      <c r="I27"/>
      <c r="J27"/>
      <c r="K27"/>
      <c r="L27"/>
    </row>
    <row r="28" spans="1:12" ht="12.75" customHeight="1">
      <c r="A28"/>
      <c r="B28"/>
      <c r="C28"/>
      <c r="D28"/>
      <c r="E28"/>
      <c r="F28"/>
      <c r="G28"/>
      <c r="H28"/>
      <c r="I28"/>
      <c r="J28"/>
      <c r="K28"/>
      <c r="L28"/>
    </row>
    <row r="29" spans="1:12" ht="12.75" customHeight="1">
      <c r="A29"/>
      <c r="B29"/>
      <c r="C29"/>
      <c r="D29"/>
      <c r="E29"/>
      <c r="F29"/>
      <c r="G29"/>
      <c r="H29"/>
      <c r="I29"/>
      <c r="J29"/>
      <c r="K29"/>
      <c r="L29"/>
    </row>
    <row r="30" spans="1:12" ht="12.75" customHeight="1">
      <c r="A30"/>
      <c r="B30"/>
      <c r="C30"/>
      <c r="D30"/>
      <c r="E30"/>
      <c r="F30"/>
      <c r="G30"/>
      <c r="H30"/>
      <c r="I30"/>
      <c r="J30"/>
      <c r="K30"/>
      <c r="L30"/>
    </row>
    <row r="31" spans="1:12" ht="12.75" customHeight="1">
      <c r="A31"/>
      <c r="B31"/>
      <c r="C31"/>
      <c r="D31"/>
      <c r="E31"/>
      <c r="F31"/>
      <c r="G31"/>
      <c r="H31"/>
      <c r="I31"/>
      <c r="J31"/>
      <c r="K31"/>
      <c r="L31"/>
    </row>
    <row r="32" spans="1:12" ht="12.75" customHeight="1">
      <c r="A32"/>
      <c r="B32"/>
      <c r="C32"/>
      <c r="D32"/>
      <c r="E32"/>
      <c r="F32"/>
      <c r="G32"/>
      <c r="H32"/>
      <c r="I32"/>
      <c r="J32"/>
      <c r="K32"/>
      <c r="L32"/>
    </row>
    <row r="33" spans="1:12" ht="12.75" customHeight="1">
      <c r="A33"/>
      <c r="B33"/>
      <c r="C33"/>
      <c r="D33"/>
      <c r="E33"/>
      <c r="F33"/>
      <c r="G33"/>
      <c r="H33"/>
      <c r="I33"/>
      <c r="J33"/>
      <c r="K33"/>
      <c r="L33"/>
    </row>
    <row r="34" spans="1:12" ht="12.75" customHeight="1">
      <c r="A34" s="128"/>
      <c r="B34" s="24"/>
      <c r="C34" s="56"/>
      <c r="E34" s="56"/>
      <c r="G34" s="63"/>
      <c r="H34" s="56"/>
      <c r="K34" s="63"/>
      <c r="L34" s="98"/>
    </row>
  </sheetData>
  <sheetProtection/>
  <printOptions/>
  <pageMargins left="0.7875" right="0.7875" top="0.7875" bottom="0.7875" header="0.5118055555555555" footer="0.5118055555555555"/>
  <pageSetup horizontalDpi="300" verticalDpi="300" orientation="portrait"/>
  <legacyDrawing r:id="rId2"/>
</worksheet>
</file>

<file path=xl/worksheets/sheet9.xml><?xml version="1.0" encoding="utf-8"?>
<worksheet xmlns="http://schemas.openxmlformats.org/spreadsheetml/2006/main" xmlns:r="http://schemas.openxmlformats.org/officeDocument/2006/relationships">
  <dimension ref="A1:H67"/>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7.28125" style="1" customWidth="1"/>
    <col min="2" max="2" width="43.00390625" style="1" customWidth="1"/>
    <col min="3" max="4" width="14.57421875" style="1" customWidth="1"/>
    <col min="5" max="5" width="13.57421875" style="25" customWidth="1"/>
  </cols>
  <sheetData>
    <row r="1" spans="1:8" s="7" customFormat="1" ht="12.75">
      <c r="A1" s="11" t="s">
        <v>179</v>
      </c>
      <c r="B1" s="11" t="s">
        <v>180</v>
      </c>
      <c r="C1" s="11" t="s">
        <v>181</v>
      </c>
      <c r="D1" s="11" t="s">
        <v>182</v>
      </c>
      <c r="E1" s="11" t="s">
        <v>183</v>
      </c>
      <c r="F1" s="11" t="s">
        <v>184</v>
      </c>
      <c r="G1" s="11" t="s">
        <v>185</v>
      </c>
      <c r="H1" s="11" t="s">
        <v>186</v>
      </c>
    </row>
    <row r="2" spans="1:8" ht="12.75">
      <c r="A2" s="1">
        <v>0</v>
      </c>
      <c r="B2" s="1" t="s">
        <v>187</v>
      </c>
      <c r="D2" s="1">
        <v>80</v>
      </c>
      <c r="E2" s="1">
        <v>80</v>
      </c>
      <c r="F2" s="1">
        <v>42</v>
      </c>
      <c r="G2" s="1">
        <v>20</v>
      </c>
      <c r="H2" s="1" t="s">
        <v>188</v>
      </c>
    </row>
    <row r="3" spans="1:8" ht="12.75">
      <c r="A3" s="1">
        <v>1</v>
      </c>
      <c r="B3" s="1" t="s">
        <v>189</v>
      </c>
      <c r="D3" s="1">
        <v>80</v>
      </c>
      <c r="E3" s="1">
        <v>80</v>
      </c>
      <c r="F3" s="1">
        <v>42</v>
      </c>
      <c r="G3" s="1">
        <v>20</v>
      </c>
      <c r="H3" s="1" t="s">
        <v>188</v>
      </c>
    </row>
    <row r="4" spans="1:8" ht="12.75">
      <c r="A4" s="1">
        <v>2</v>
      </c>
      <c r="B4" s="1" t="s">
        <v>190</v>
      </c>
      <c r="D4" s="1">
        <v>80</v>
      </c>
      <c r="E4" s="1">
        <v>80</v>
      </c>
      <c r="F4" s="1">
        <v>42</v>
      </c>
      <c r="G4" s="1">
        <v>20</v>
      </c>
      <c r="H4" s="1" t="s">
        <v>188</v>
      </c>
    </row>
    <row r="5" spans="1:8" s="1" customFormat="1" ht="12.75">
      <c r="A5" s="1">
        <v>3</v>
      </c>
      <c r="B5" s="1" t="s">
        <v>191</v>
      </c>
      <c r="D5" s="1">
        <v>80</v>
      </c>
      <c r="E5" s="1">
        <v>80</v>
      </c>
      <c r="F5" s="1">
        <v>42</v>
      </c>
      <c r="G5" s="1">
        <v>20</v>
      </c>
      <c r="H5" s="1" t="s">
        <v>188</v>
      </c>
    </row>
    <row r="6" spans="1:8" ht="12.75" customHeight="1">
      <c r="A6" s="1">
        <v>4</v>
      </c>
      <c r="B6" s="1" t="s">
        <v>192</v>
      </c>
      <c r="D6" s="1">
        <v>70</v>
      </c>
      <c r="E6" s="1">
        <v>80</v>
      </c>
      <c r="F6" s="1">
        <v>42</v>
      </c>
      <c r="G6" s="1">
        <v>20</v>
      </c>
      <c r="H6" s="1" t="s">
        <v>188</v>
      </c>
    </row>
    <row r="7" spans="1:8" ht="12.75" customHeight="1">
      <c r="A7" s="1">
        <v>5</v>
      </c>
      <c r="B7" s="1" t="s">
        <v>193</v>
      </c>
      <c r="D7" s="1">
        <v>80</v>
      </c>
      <c r="E7" s="1">
        <v>80</v>
      </c>
      <c r="F7" s="1">
        <v>42</v>
      </c>
      <c r="G7" s="1">
        <v>20</v>
      </c>
      <c r="H7" s="1" t="s">
        <v>188</v>
      </c>
    </row>
    <row r="8" spans="1:8" ht="12.75" customHeight="1">
      <c r="A8" s="1">
        <v>6</v>
      </c>
      <c r="B8" s="1" t="s">
        <v>194</v>
      </c>
      <c r="D8" s="1">
        <v>50</v>
      </c>
      <c r="E8" s="1">
        <v>80</v>
      </c>
      <c r="F8" s="1">
        <v>42</v>
      </c>
      <c r="G8" s="1">
        <v>20</v>
      </c>
      <c r="H8" s="1" t="s">
        <v>188</v>
      </c>
    </row>
    <row r="9" spans="1:8" ht="12.75" customHeight="1">
      <c r="A9" s="1">
        <v>7</v>
      </c>
      <c r="B9" s="1" t="s">
        <v>195</v>
      </c>
      <c r="D9" s="1">
        <v>60</v>
      </c>
      <c r="E9" s="1">
        <v>80</v>
      </c>
      <c r="F9" s="1">
        <v>42</v>
      </c>
      <c r="G9" s="1">
        <v>20</v>
      </c>
      <c r="H9" s="1" t="s">
        <v>188</v>
      </c>
    </row>
    <row r="10" spans="1:8" ht="12.75" customHeight="1">
      <c r="A10" s="1">
        <v>8</v>
      </c>
      <c r="B10" s="1" t="s">
        <v>196</v>
      </c>
      <c r="D10" s="1">
        <v>60</v>
      </c>
      <c r="E10" s="1">
        <v>80</v>
      </c>
      <c r="F10" s="1">
        <v>42</v>
      </c>
      <c r="G10" s="1">
        <v>20</v>
      </c>
      <c r="H10" s="1" t="s">
        <v>188</v>
      </c>
    </row>
    <row r="11" spans="1:8" ht="12.75">
      <c r="A11" s="1">
        <v>9</v>
      </c>
      <c r="B11" s="1" t="s">
        <v>197</v>
      </c>
      <c r="D11" s="1">
        <v>60</v>
      </c>
      <c r="E11" s="1">
        <v>80</v>
      </c>
      <c r="F11" s="1">
        <v>42</v>
      </c>
      <c r="G11" s="1">
        <v>20</v>
      </c>
      <c r="H11" s="1" t="s">
        <v>188</v>
      </c>
    </row>
    <row r="12" spans="1:8" ht="12.75">
      <c r="A12" s="1">
        <v>10</v>
      </c>
      <c r="B12" s="1" t="s">
        <v>198</v>
      </c>
      <c r="D12" s="1">
        <v>60</v>
      </c>
      <c r="E12" s="1">
        <v>80</v>
      </c>
      <c r="F12" s="1">
        <v>42</v>
      </c>
      <c r="G12" s="1">
        <v>20</v>
      </c>
      <c r="H12" s="1" t="s">
        <v>188</v>
      </c>
    </row>
    <row r="13" spans="1:8" ht="12.75">
      <c r="A13" s="1">
        <v>11</v>
      </c>
      <c r="B13" s="1" t="s">
        <v>199</v>
      </c>
      <c r="D13" s="1">
        <v>30</v>
      </c>
      <c r="E13" s="1">
        <v>80</v>
      </c>
      <c r="F13" s="1">
        <v>42</v>
      </c>
      <c r="G13" s="1">
        <v>20</v>
      </c>
      <c r="H13" s="1" t="s">
        <v>200</v>
      </c>
    </row>
    <row r="14" spans="1:8" ht="12.75">
      <c r="A14" s="1">
        <v>12</v>
      </c>
      <c r="B14" s="1" t="s">
        <v>201</v>
      </c>
      <c r="D14" s="1">
        <v>30</v>
      </c>
      <c r="E14" s="1">
        <v>80</v>
      </c>
      <c r="F14" s="1">
        <v>42</v>
      </c>
      <c r="G14" s="1">
        <v>20</v>
      </c>
      <c r="H14" s="1" t="s">
        <v>200</v>
      </c>
    </row>
    <row r="15" spans="1:8" ht="12.75">
      <c r="A15" s="1">
        <v>13</v>
      </c>
      <c r="B15" s="1" t="s">
        <v>202</v>
      </c>
      <c r="D15" s="1">
        <v>30</v>
      </c>
      <c r="E15" s="1">
        <v>80</v>
      </c>
      <c r="F15" s="1">
        <v>42</v>
      </c>
      <c r="G15" s="1">
        <v>20</v>
      </c>
      <c r="H15" s="1" t="s">
        <v>200</v>
      </c>
    </row>
    <row r="16" spans="1:8" ht="12.75">
      <c r="A16" s="1">
        <v>14</v>
      </c>
      <c r="B16" s="1" t="s">
        <v>203</v>
      </c>
      <c r="D16" s="1">
        <v>30</v>
      </c>
      <c r="E16" s="1">
        <v>80</v>
      </c>
      <c r="F16" s="1">
        <v>42</v>
      </c>
      <c r="G16" s="1">
        <v>20</v>
      </c>
      <c r="H16" s="1" t="s">
        <v>200</v>
      </c>
    </row>
    <row r="17" spans="1:8" ht="12.75">
      <c r="A17" s="1">
        <v>15</v>
      </c>
      <c r="B17" s="1" t="s">
        <v>204</v>
      </c>
      <c r="D17" s="1">
        <v>30</v>
      </c>
      <c r="E17" s="1">
        <v>80</v>
      </c>
      <c r="F17" s="1">
        <v>42</v>
      </c>
      <c r="G17" s="1">
        <v>20</v>
      </c>
      <c r="H17" s="1" t="s">
        <v>200</v>
      </c>
    </row>
    <row r="18" spans="1:8" ht="12.75">
      <c r="A18" s="1">
        <v>16</v>
      </c>
      <c r="B18" s="1" t="s">
        <v>205</v>
      </c>
      <c r="D18" s="1">
        <v>30</v>
      </c>
      <c r="E18" s="1">
        <v>80</v>
      </c>
      <c r="F18" s="1">
        <v>42</v>
      </c>
      <c r="G18" s="1">
        <v>20</v>
      </c>
      <c r="H18" s="1" t="s">
        <v>200</v>
      </c>
    </row>
    <row r="19" spans="1:8" ht="12.75">
      <c r="A19" s="1">
        <v>17</v>
      </c>
      <c r="B19" s="1" t="s">
        <v>206</v>
      </c>
      <c r="D19" s="1">
        <v>60</v>
      </c>
      <c r="E19" s="1">
        <v>80</v>
      </c>
      <c r="F19" s="1">
        <v>42</v>
      </c>
      <c r="G19" s="1">
        <v>20</v>
      </c>
      <c r="H19" s="1" t="s">
        <v>188</v>
      </c>
    </row>
    <row r="20" spans="1:8" ht="12.75">
      <c r="A20" s="1">
        <v>18</v>
      </c>
      <c r="B20" s="1" t="s">
        <v>207</v>
      </c>
      <c r="D20" s="1">
        <v>60</v>
      </c>
      <c r="E20" s="1">
        <v>80</v>
      </c>
      <c r="F20" s="1">
        <v>42</v>
      </c>
      <c r="G20" s="1">
        <v>20</v>
      </c>
      <c r="H20" s="1" t="s">
        <v>188</v>
      </c>
    </row>
    <row r="21" spans="1:8" ht="12.75">
      <c r="A21" s="1">
        <v>19</v>
      </c>
      <c r="B21" s="1" t="s">
        <v>208</v>
      </c>
      <c r="D21" s="1">
        <v>60</v>
      </c>
      <c r="E21" s="1">
        <v>80</v>
      </c>
      <c r="F21" s="1">
        <v>42</v>
      </c>
      <c r="G21" s="1">
        <v>20</v>
      </c>
      <c r="H21" s="1" t="s">
        <v>209</v>
      </c>
    </row>
    <row r="22" spans="1:8" ht="12.75">
      <c r="A22" s="1">
        <v>20</v>
      </c>
      <c r="B22" s="1" t="s">
        <v>210</v>
      </c>
      <c r="D22" s="1">
        <v>20</v>
      </c>
      <c r="E22" s="1">
        <v>80</v>
      </c>
      <c r="F22" s="1">
        <v>42</v>
      </c>
      <c r="G22" s="1">
        <v>20</v>
      </c>
      <c r="H22" s="1" t="s">
        <v>209</v>
      </c>
    </row>
    <row r="23" spans="1:8" ht="12.75">
      <c r="A23" s="1">
        <v>21</v>
      </c>
      <c r="B23" s="1" t="s">
        <v>211</v>
      </c>
      <c r="D23" s="1">
        <v>60</v>
      </c>
      <c r="E23" s="1">
        <v>80</v>
      </c>
      <c r="F23" s="1">
        <v>42</v>
      </c>
      <c r="G23" s="1">
        <v>20</v>
      </c>
      <c r="H23" s="1" t="s">
        <v>209</v>
      </c>
    </row>
    <row r="24" spans="1:8" ht="12.75">
      <c r="A24" s="1">
        <v>22</v>
      </c>
      <c r="B24" s="1" t="s">
        <v>212</v>
      </c>
      <c r="D24" s="1">
        <v>30</v>
      </c>
      <c r="E24" s="1">
        <v>80</v>
      </c>
      <c r="F24" s="1">
        <v>42</v>
      </c>
      <c r="G24" s="1">
        <v>20</v>
      </c>
      <c r="H24" s="1" t="s">
        <v>209</v>
      </c>
    </row>
    <row r="25" spans="1:8" ht="12.75">
      <c r="A25" s="1">
        <v>23</v>
      </c>
      <c r="B25" s="1" t="s">
        <v>213</v>
      </c>
      <c r="D25" s="1">
        <v>60</v>
      </c>
      <c r="E25" s="1">
        <v>80</v>
      </c>
      <c r="F25" s="1">
        <v>42</v>
      </c>
      <c r="G25" s="1">
        <v>20</v>
      </c>
      <c r="H25" s="1" t="s">
        <v>209</v>
      </c>
    </row>
    <row r="26" spans="1:8" ht="12.75">
      <c r="A26" s="1">
        <v>24</v>
      </c>
      <c r="B26" s="1" t="s">
        <v>214</v>
      </c>
      <c r="D26" s="1">
        <v>10</v>
      </c>
      <c r="E26" s="1">
        <v>80</v>
      </c>
      <c r="F26" s="1">
        <v>42</v>
      </c>
      <c r="G26" s="1">
        <v>20</v>
      </c>
      <c r="H26" s="1" t="s">
        <v>209</v>
      </c>
    </row>
    <row r="27" spans="1:8" ht="12.75">
      <c r="A27" s="1">
        <v>25</v>
      </c>
      <c r="B27" s="1" t="s">
        <v>215</v>
      </c>
      <c r="D27" s="1">
        <v>60</v>
      </c>
      <c r="E27" s="1">
        <v>80</v>
      </c>
      <c r="F27" s="1">
        <v>42</v>
      </c>
      <c r="G27" s="1">
        <v>20</v>
      </c>
      <c r="H27" s="1" t="s">
        <v>209</v>
      </c>
    </row>
    <row r="28" spans="1:8" ht="12.75">
      <c r="A28" s="1">
        <v>26</v>
      </c>
      <c r="B28" s="1" t="s">
        <v>216</v>
      </c>
      <c r="D28" s="1">
        <v>60</v>
      </c>
      <c r="E28" s="1">
        <v>80</v>
      </c>
      <c r="F28" s="1">
        <v>42</v>
      </c>
      <c r="G28" s="1">
        <v>20</v>
      </c>
      <c r="H28" s="1" t="s">
        <v>209</v>
      </c>
    </row>
    <row r="29" spans="1:8" ht="12.75">
      <c r="A29" s="1">
        <v>27</v>
      </c>
      <c r="B29" s="1" t="s">
        <v>217</v>
      </c>
      <c r="D29" s="1">
        <v>60</v>
      </c>
      <c r="E29" s="1">
        <v>80</v>
      </c>
      <c r="F29" s="1">
        <v>42</v>
      </c>
      <c r="G29" s="1">
        <v>20</v>
      </c>
      <c r="H29" s="1" t="s">
        <v>209</v>
      </c>
    </row>
    <row r="30" spans="1:8" ht="12.75">
      <c r="A30" s="1">
        <v>28</v>
      </c>
      <c r="B30" s="1" t="s">
        <v>218</v>
      </c>
      <c r="D30" s="1">
        <v>60</v>
      </c>
      <c r="E30" s="1">
        <v>80</v>
      </c>
      <c r="F30" s="1">
        <v>42</v>
      </c>
      <c r="G30" s="1">
        <v>20</v>
      </c>
      <c r="H30" s="1" t="s">
        <v>200</v>
      </c>
    </row>
    <row r="31" spans="1:8" ht="12.75">
      <c r="A31" s="1">
        <v>29</v>
      </c>
      <c r="B31" s="1" t="s">
        <v>219</v>
      </c>
      <c r="D31" s="1">
        <v>20</v>
      </c>
      <c r="E31" s="1">
        <v>80</v>
      </c>
      <c r="F31" s="1">
        <v>42</v>
      </c>
      <c r="G31" s="1">
        <v>20</v>
      </c>
      <c r="H31" s="1" t="s">
        <v>200</v>
      </c>
    </row>
    <row r="32" spans="1:8" ht="12.75">
      <c r="A32" s="1">
        <v>30</v>
      </c>
      <c r="B32" s="1" t="s">
        <v>220</v>
      </c>
      <c r="D32" s="1">
        <v>60</v>
      </c>
      <c r="E32" s="1">
        <v>80</v>
      </c>
      <c r="F32" s="1">
        <v>42</v>
      </c>
      <c r="G32" s="1">
        <v>20</v>
      </c>
      <c r="H32" s="1" t="s">
        <v>200</v>
      </c>
    </row>
    <row r="33" spans="1:8" ht="12.75">
      <c r="A33" s="1">
        <v>31</v>
      </c>
      <c r="B33" s="1" t="s">
        <v>221</v>
      </c>
      <c r="D33" s="1">
        <v>60</v>
      </c>
      <c r="E33" s="1">
        <v>80</v>
      </c>
      <c r="F33" s="1">
        <v>42</v>
      </c>
      <c r="G33" s="1">
        <v>20</v>
      </c>
      <c r="H33" s="1" t="s">
        <v>200</v>
      </c>
    </row>
    <row r="34" spans="1:8" ht="12.75">
      <c r="A34" s="1">
        <v>32</v>
      </c>
      <c r="B34" s="1" t="s">
        <v>222</v>
      </c>
      <c r="D34" s="1">
        <v>20</v>
      </c>
      <c r="E34" s="1">
        <v>80</v>
      </c>
      <c r="F34" s="1">
        <v>42</v>
      </c>
      <c r="G34" s="1">
        <v>20</v>
      </c>
      <c r="H34" s="1" t="s">
        <v>200</v>
      </c>
    </row>
    <row r="35" spans="1:8" ht="12.75">
      <c r="A35" s="1">
        <v>33</v>
      </c>
      <c r="B35" s="1" t="s">
        <v>223</v>
      </c>
      <c r="D35" s="1">
        <v>20</v>
      </c>
      <c r="E35" s="1">
        <v>80</v>
      </c>
      <c r="F35" s="1">
        <v>42</v>
      </c>
      <c r="G35" s="1">
        <v>20</v>
      </c>
      <c r="H35" s="1" t="s">
        <v>200</v>
      </c>
    </row>
    <row r="36" spans="1:8" ht="12.75">
      <c r="A36" s="1">
        <v>34</v>
      </c>
      <c r="B36" s="1" t="s">
        <v>224</v>
      </c>
      <c r="D36" s="1">
        <v>60</v>
      </c>
      <c r="E36" s="1">
        <v>80</v>
      </c>
      <c r="F36" s="1">
        <v>42</v>
      </c>
      <c r="G36" s="1">
        <v>20</v>
      </c>
      <c r="H36" s="1" t="s">
        <v>209</v>
      </c>
    </row>
    <row r="37" spans="1:8" ht="12.75">
      <c r="A37" s="1">
        <v>35</v>
      </c>
      <c r="B37" s="1" t="s">
        <v>225</v>
      </c>
      <c r="D37" s="1">
        <v>60</v>
      </c>
      <c r="E37" s="1">
        <v>80</v>
      </c>
      <c r="F37" s="1">
        <v>42</v>
      </c>
      <c r="G37" s="1">
        <v>20</v>
      </c>
      <c r="H37" s="1" t="s">
        <v>209</v>
      </c>
    </row>
    <row r="38" spans="1:8" ht="12.75">
      <c r="A38" s="1">
        <v>36</v>
      </c>
      <c r="B38" s="1" t="s">
        <v>226</v>
      </c>
      <c r="D38" s="1">
        <v>60</v>
      </c>
      <c r="E38" s="1">
        <v>80</v>
      </c>
      <c r="F38" s="1">
        <v>42</v>
      </c>
      <c r="G38" s="1">
        <v>20</v>
      </c>
      <c r="H38" s="1" t="s">
        <v>209</v>
      </c>
    </row>
    <row r="39" spans="1:8" ht="12.75">
      <c r="A39" s="1">
        <v>37</v>
      </c>
      <c r="B39" s="1" t="s">
        <v>227</v>
      </c>
      <c r="C39" s="1" t="s">
        <v>228</v>
      </c>
      <c r="D39" s="1">
        <v>60</v>
      </c>
      <c r="E39" s="1">
        <v>80</v>
      </c>
      <c r="F39" s="1">
        <v>42</v>
      </c>
      <c r="G39" s="1">
        <v>20</v>
      </c>
      <c r="H39" s="1" t="s">
        <v>229</v>
      </c>
    </row>
    <row r="40" spans="1:8" ht="12.75">
      <c r="A40" s="1">
        <v>38</v>
      </c>
      <c r="B40" s="1" t="s">
        <v>230</v>
      </c>
      <c r="C40" s="1" t="s">
        <v>231</v>
      </c>
      <c r="D40" s="1">
        <v>60</v>
      </c>
      <c r="E40" s="1">
        <v>80</v>
      </c>
      <c r="F40" s="1">
        <v>42</v>
      </c>
      <c r="G40" s="1">
        <v>20</v>
      </c>
      <c r="H40" s="1" t="s">
        <v>229</v>
      </c>
    </row>
    <row r="41" spans="1:8" ht="12.75">
      <c r="A41" s="1">
        <v>39</v>
      </c>
      <c r="B41" s="1" t="s">
        <v>145</v>
      </c>
      <c r="C41" s="1" t="s">
        <v>232</v>
      </c>
      <c r="D41" s="1">
        <v>50</v>
      </c>
      <c r="E41" s="1">
        <v>80</v>
      </c>
      <c r="F41" s="1">
        <v>42</v>
      </c>
      <c r="G41" s="1">
        <v>20</v>
      </c>
      <c r="H41" s="1" t="s">
        <v>229</v>
      </c>
    </row>
    <row r="42" spans="1:8" ht="12.75">
      <c r="A42" s="1">
        <v>40</v>
      </c>
      <c r="B42" s="1" t="s">
        <v>233</v>
      </c>
      <c r="C42" s="1" t="s">
        <v>234</v>
      </c>
      <c r="D42" s="1">
        <v>60</v>
      </c>
      <c r="E42" s="1">
        <v>80</v>
      </c>
      <c r="F42" s="1">
        <v>42</v>
      </c>
      <c r="G42" s="1">
        <v>20</v>
      </c>
      <c r="H42" s="1" t="s">
        <v>229</v>
      </c>
    </row>
    <row r="43" spans="1:8" ht="12.75">
      <c r="A43" s="1">
        <v>41</v>
      </c>
      <c r="B43" s="1" t="s">
        <v>235</v>
      </c>
      <c r="C43" s="1" t="s">
        <v>236</v>
      </c>
      <c r="D43" s="1">
        <v>60</v>
      </c>
      <c r="E43" s="1">
        <v>80</v>
      </c>
      <c r="F43" s="1">
        <v>42</v>
      </c>
      <c r="G43" s="1">
        <v>20</v>
      </c>
      <c r="H43" s="1" t="s">
        <v>229</v>
      </c>
    </row>
    <row r="44" spans="1:8" ht="12.75">
      <c r="A44" s="1">
        <v>42</v>
      </c>
      <c r="B44" s="1" t="s">
        <v>237</v>
      </c>
      <c r="C44" s="1" t="s">
        <v>238</v>
      </c>
      <c r="D44" s="1">
        <v>60</v>
      </c>
      <c r="E44" s="1">
        <v>80</v>
      </c>
      <c r="F44" s="1">
        <v>42</v>
      </c>
      <c r="G44" s="1">
        <v>20</v>
      </c>
      <c r="H44" s="1" t="s">
        <v>229</v>
      </c>
    </row>
    <row r="45" spans="1:8" ht="12.75">
      <c r="A45" s="1">
        <v>43</v>
      </c>
      <c r="B45" s="1" t="s">
        <v>239</v>
      </c>
      <c r="C45" s="1" t="s">
        <v>240</v>
      </c>
      <c r="D45" s="1">
        <v>60</v>
      </c>
      <c r="E45" s="1">
        <v>80</v>
      </c>
      <c r="F45" s="1">
        <v>42</v>
      </c>
      <c r="G45" s="1">
        <v>20</v>
      </c>
      <c r="H45" s="1" t="s">
        <v>229</v>
      </c>
    </row>
    <row r="46" spans="1:8" ht="12.75">
      <c r="A46" s="1">
        <v>44</v>
      </c>
      <c r="B46" s="1" t="s">
        <v>241</v>
      </c>
      <c r="C46" s="1" t="s">
        <v>242</v>
      </c>
      <c r="D46" s="1">
        <v>60</v>
      </c>
      <c r="E46" s="1">
        <v>80</v>
      </c>
      <c r="F46" s="1">
        <v>42</v>
      </c>
      <c r="G46" s="1">
        <v>20</v>
      </c>
      <c r="H46" s="1" t="s">
        <v>229</v>
      </c>
    </row>
    <row r="47" spans="1:8" ht="12.75">
      <c r="A47" s="1">
        <v>45</v>
      </c>
      <c r="B47" s="1" t="s">
        <v>243</v>
      </c>
      <c r="C47" s="1" t="s">
        <v>244</v>
      </c>
      <c r="D47" s="1">
        <v>60</v>
      </c>
      <c r="E47" s="1">
        <v>80</v>
      </c>
      <c r="F47" s="1">
        <v>42</v>
      </c>
      <c r="G47" s="1">
        <v>20</v>
      </c>
      <c r="H47" s="1" t="s">
        <v>229</v>
      </c>
    </row>
    <row r="48" spans="1:8" ht="12.75">
      <c r="A48" s="1">
        <v>46</v>
      </c>
      <c r="B48" s="1" t="s">
        <v>245</v>
      </c>
      <c r="D48" s="1">
        <v>0</v>
      </c>
      <c r="E48" s="1">
        <v>80</v>
      </c>
      <c r="F48" s="1">
        <v>42</v>
      </c>
      <c r="G48" s="1">
        <v>20</v>
      </c>
      <c r="H48" s="1" t="s">
        <v>246</v>
      </c>
    </row>
    <row r="49" spans="1:8" ht="12.75">
      <c r="A49" s="1">
        <v>47</v>
      </c>
      <c r="B49" s="1" t="s">
        <v>247</v>
      </c>
      <c r="D49" s="1">
        <v>0</v>
      </c>
      <c r="E49" s="1">
        <v>80</v>
      </c>
      <c r="F49" s="1">
        <v>42</v>
      </c>
      <c r="G49" s="1">
        <v>20</v>
      </c>
      <c r="H49" s="1" t="s">
        <v>246</v>
      </c>
    </row>
    <row r="50" spans="1:8" ht="12.75">
      <c r="A50" s="1">
        <v>48</v>
      </c>
      <c r="B50" s="1" t="s">
        <v>248</v>
      </c>
      <c r="D50" s="1">
        <v>0</v>
      </c>
      <c r="E50" s="1">
        <v>80</v>
      </c>
      <c r="F50" s="1">
        <v>42</v>
      </c>
      <c r="G50" s="1">
        <v>20</v>
      </c>
      <c r="H50" s="1" t="s">
        <v>246</v>
      </c>
    </row>
    <row r="51" spans="1:8" ht="12.75">
      <c r="A51" s="1">
        <v>49</v>
      </c>
      <c r="B51" s="1" t="s">
        <v>249</v>
      </c>
      <c r="D51" s="1">
        <v>0</v>
      </c>
      <c r="E51" s="1">
        <v>80</v>
      </c>
      <c r="F51" s="1">
        <v>42</v>
      </c>
      <c r="G51" s="1">
        <v>20</v>
      </c>
      <c r="H51" s="1" t="s">
        <v>246</v>
      </c>
    </row>
    <row r="52" spans="1:8" ht="12.75">
      <c r="A52" s="1">
        <v>50</v>
      </c>
      <c r="B52" s="1" t="s">
        <v>250</v>
      </c>
      <c r="D52" s="1">
        <v>0</v>
      </c>
      <c r="E52" s="1">
        <v>80</v>
      </c>
      <c r="F52" s="1">
        <v>42</v>
      </c>
      <c r="G52" s="1">
        <v>20</v>
      </c>
      <c r="H52" s="1" t="s">
        <v>246</v>
      </c>
    </row>
    <row r="53" spans="1:8" ht="12.75">
      <c r="A53" s="1">
        <v>51</v>
      </c>
      <c r="B53" s="1" t="s">
        <v>251</v>
      </c>
      <c r="D53" s="1">
        <v>0</v>
      </c>
      <c r="E53" s="1">
        <v>80</v>
      </c>
      <c r="F53" s="1">
        <v>42</v>
      </c>
      <c r="G53" s="1">
        <v>20</v>
      </c>
      <c r="H53" s="1" t="s">
        <v>246</v>
      </c>
    </row>
    <row r="54" spans="1:8" ht="12.75">
      <c r="A54" s="1">
        <v>52</v>
      </c>
      <c r="B54" s="1" t="s">
        <v>252</v>
      </c>
      <c r="D54" s="1">
        <v>60</v>
      </c>
      <c r="E54" s="1">
        <v>80</v>
      </c>
      <c r="F54" s="1">
        <v>42</v>
      </c>
      <c r="G54" s="1">
        <v>20</v>
      </c>
      <c r="H54" s="1" t="s">
        <v>209</v>
      </c>
    </row>
    <row r="55" spans="1:8" ht="12.75">
      <c r="A55" s="1">
        <v>53</v>
      </c>
      <c r="B55" s="1" t="s">
        <v>253</v>
      </c>
      <c r="D55" s="1">
        <v>0</v>
      </c>
      <c r="E55" s="1">
        <v>80</v>
      </c>
      <c r="F55" s="1">
        <v>42</v>
      </c>
      <c r="G55" s="1">
        <v>20</v>
      </c>
      <c r="H55" s="1" t="s">
        <v>209</v>
      </c>
    </row>
    <row r="56" spans="1:8" ht="12.75">
      <c r="A56" s="1">
        <v>54</v>
      </c>
      <c r="B56" s="1" t="s">
        <v>254</v>
      </c>
      <c r="D56" s="1">
        <v>0</v>
      </c>
      <c r="E56" s="1">
        <v>80</v>
      </c>
      <c r="F56" s="1">
        <v>42</v>
      </c>
      <c r="G56" s="1">
        <v>20</v>
      </c>
      <c r="H56" s="1" t="s">
        <v>209</v>
      </c>
    </row>
    <row r="57" spans="1:8" ht="12.75">
      <c r="A57" s="1">
        <v>55</v>
      </c>
      <c r="B57" s="1" t="s">
        <v>255</v>
      </c>
      <c r="D57" s="1">
        <v>0</v>
      </c>
      <c r="E57" s="1">
        <v>80</v>
      </c>
      <c r="F57" s="1">
        <v>42</v>
      </c>
      <c r="G57" s="1">
        <v>20</v>
      </c>
      <c r="H57" s="1" t="s">
        <v>209</v>
      </c>
    </row>
    <row r="58" spans="1:8" ht="12.75">
      <c r="A58" s="1">
        <v>56</v>
      </c>
      <c r="B58" s="1" t="s">
        <v>256</v>
      </c>
      <c r="D58" s="1">
        <v>0</v>
      </c>
      <c r="E58" s="1">
        <v>80</v>
      </c>
      <c r="F58" s="1">
        <v>42</v>
      </c>
      <c r="G58" s="1">
        <v>20</v>
      </c>
      <c r="H58" s="1" t="s">
        <v>209</v>
      </c>
    </row>
    <row r="59" spans="1:8" ht="12.75">
      <c r="A59" s="1">
        <v>57</v>
      </c>
      <c r="B59" s="1" t="s">
        <v>257</v>
      </c>
      <c r="D59" s="1">
        <v>0</v>
      </c>
      <c r="E59" s="1">
        <v>80</v>
      </c>
      <c r="F59" s="1">
        <v>42</v>
      </c>
      <c r="G59" s="1">
        <v>20</v>
      </c>
      <c r="H59" s="1" t="s">
        <v>209</v>
      </c>
    </row>
    <row r="60" spans="1:8" ht="12.75">
      <c r="A60" s="1">
        <v>58</v>
      </c>
      <c r="B60" s="1" t="s">
        <v>258</v>
      </c>
      <c r="D60" s="1">
        <v>0</v>
      </c>
      <c r="E60" s="1">
        <v>80</v>
      </c>
      <c r="F60" s="1">
        <v>42</v>
      </c>
      <c r="G60" s="1">
        <v>20</v>
      </c>
      <c r="H60" s="1" t="s">
        <v>209</v>
      </c>
    </row>
    <row r="61" spans="1:8" ht="12.75">
      <c r="A61" s="1">
        <v>59</v>
      </c>
      <c r="B61" s="1" t="s">
        <v>259</v>
      </c>
      <c r="D61" s="1">
        <v>0</v>
      </c>
      <c r="E61" s="1">
        <v>80</v>
      </c>
      <c r="F61" s="1">
        <v>42</v>
      </c>
      <c r="G61" s="1">
        <v>20</v>
      </c>
      <c r="H61" s="1" t="s">
        <v>209</v>
      </c>
    </row>
    <row r="62" spans="1:8" ht="12.75">
      <c r="A62" s="1">
        <v>60</v>
      </c>
      <c r="B62" s="1" t="s">
        <v>260</v>
      </c>
      <c r="D62" s="1">
        <v>0</v>
      </c>
      <c r="E62" s="1">
        <v>80</v>
      </c>
      <c r="F62" s="1">
        <v>42</v>
      </c>
      <c r="G62" s="1">
        <v>20</v>
      </c>
      <c r="H62" s="1" t="s">
        <v>209</v>
      </c>
    </row>
    <row r="63" spans="1:8" ht="12.75">
      <c r="A63" s="1">
        <v>61</v>
      </c>
      <c r="B63" s="1" t="s">
        <v>261</v>
      </c>
      <c r="D63" s="1">
        <v>0</v>
      </c>
      <c r="E63" s="1">
        <v>80</v>
      </c>
      <c r="F63" s="1">
        <v>42</v>
      </c>
      <c r="G63" s="1">
        <v>20</v>
      </c>
      <c r="H63" s="1" t="s">
        <v>209</v>
      </c>
    </row>
    <row r="64" spans="1:8" ht="12.75">
      <c r="A64" s="1">
        <v>62</v>
      </c>
      <c r="B64" s="1" t="s">
        <v>262</v>
      </c>
      <c r="D64" s="1">
        <v>0</v>
      </c>
      <c r="E64" s="1">
        <v>80</v>
      </c>
      <c r="F64" s="1">
        <v>42</v>
      </c>
      <c r="G64" s="1">
        <v>20</v>
      </c>
      <c r="H64" s="1" t="s">
        <v>209</v>
      </c>
    </row>
    <row r="65" spans="1:8" ht="12.75">
      <c r="A65" s="1">
        <v>63</v>
      </c>
      <c r="B65" s="20" t="s">
        <v>263</v>
      </c>
      <c r="C65" s="1" t="s">
        <v>264</v>
      </c>
      <c r="D65" s="1">
        <v>0</v>
      </c>
      <c r="E65" s="1">
        <v>80</v>
      </c>
      <c r="F65" s="1">
        <v>42</v>
      </c>
      <c r="G65" s="1">
        <v>20</v>
      </c>
      <c r="H65" s="1" t="s">
        <v>209</v>
      </c>
    </row>
    <row r="66" spans="5:8" ht="12.75">
      <c r="E66" s="1"/>
      <c r="F66" s="1"/>
      <c r="G66" s="1"/>
      <c r="H66" s="1"/>
    </row>
    <row r="67" spans="2:8" ht="12.75">
      <c r="B67" s="20"/>
      <c r="E67" s="1"/>
      <c r="F67" s="1"/>
      <c r="G67" s="1"/>
      <c r="H67" s="1"/>
    </row>
  </sheetData>
  <sheetProtection/>
  <printOptions/>
  <pageMargins left="0.7875" right="0.7875" top="0.7875" bottom="0.7875"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Crafting Example</dc:title>
  <dc:subject/>
  <dc:creator>Luca Pancallo</dc:creator>
  <cp:keywords/>
  <dc:description/>
  <cp:lastModifiedBy>Luca Pancallo</cp:lastModifiedBy>
  <dcterms:created xsi:type="dcterms:W3CDTF">2011-11-30T10:03:25Z</dcterms:created>
  <dcterms:modified xsi:type="dcterms:W3CDTF">2011-11-30T10:09:49Z</dcterms:modified>
  <cp:category/>
  <cp:version/>
  <cp:contentType/>
  <cp:contentStatus/>
</cp:coreProperties>
</file>